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39-2\(101)Salguero\MQTR\"/>
    </mc:Choice>
  </mc:AlternateContent>
  <xr:revisionPtr revIDLastSave="0" documentId="8_{81BDB19F-C440-4D81-AF68-667DA5776E37}" xr6:coauthVersionLast="47" xr6:coauthVersionMax="47" xr10:uidLastSave="{00000000-0000-0000-0000-000000000000}"/>
  <bookViews>
    <workbookView xWindow="28680" yWindow="-120" windowWidth="29040" windowHeight="15720" xr2:uid="{F3CE3BBE-75F9-F349-95FC-7CE1AB7DCDD7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1" i="1" l="1"/>
  <c r="Y61" i="1"/>
  <c r="X61" i="1"/>
  <c r="F61" i="1"/>
  <c r="Z56" i="1"/>
  <c r="Y56" i="1"/>
  <c r="X56" i="1"/>
  <c r="F56" i="1"/>
  <c r="Z58" i="1"/>
  <c r="Y58" i="1"/>
  <c r="X58" i="1"/>
  <c r="F58" i="1"/>
  <c r="Z51" i="1"/>
  <c r="Y51" i="1"/>
  <c r="X51" i="1"/>
  <c r="F51" i="1"/>
  <c r="Z60" i="1"/>
  <c r="Y60" i="1"/>
  <c r="X60" i="1"/>
  <c r="F60" i="1"/>
  <c r="Z63" i="1"/>
  <c r="Y63" i="1"/>
  <c r="X63" i="1"/>
  <c r="F63" i="1"/>
  <c r="Z67" i="1"/>
  <c r="Y67" i="1"/>
  <c r="X67" i="1"/>
  <c r="F67" i="1"/>
  <c r="Z49" i="1"/>
  <c r="Y49" i="1"/>
  <c r="X49" i="1"/>
  <c r="F49" i="1"/>
  <c r="Z68" i="1"/>
  <c r="Y68" i="1"/>
  <c r="X68" i="1"/>
  <c r="F68" i="1"/>
  <c r="Z73" i="1"/>
  <c r="Y73" i="1"/>
  <c r="X73" i="1"/>
  <c r="F73" i="1"/>
  <c r="Z75" i="1"/>
  <c r="Y75" i="1"/>
  <c r="X75" i="1"/>
  <c r="F75" i="1"/>
  <c r="Z48" i="1"/>
  <c r="Y48" i="1"/>
  <c r="X48" i="1"/>
  <c r="F48" i="1"/>
  <c r="Z46" i="1"/>
  <c r="Y46" i="1"/>
  <c r="X46" i="1"/>
  <c r="F46" i="1"/>
  <c r="Z74" i="1"/>
  <c r="Y74" i="1"/>
  <c r="X74" i="1"/>
  <c r="F74" i="1"/>
  <c r="Z52" i="1"/>
  <c r="Y52" i="1"/>
  <c r="X52" i="1"/>
  <c r="F52" i="1"/>
  <c r="Z66" i="1"/>
  <c r="Y66" i="1"/>
  <c r="X66" i="1"/>
  <c r="F66" i="1"/>
  <c r="Z59" i="1"/>
  <c r="Y59" i="1"/>
  <c r="X59" i="1"/>
  <c r="Z69" i="1"/>
  <c r="Y69" i="1"/>
  <c r="X69" i="1"/>
  <c r="F69" i="1"/>
  <c r="Z62" i="1"/>
  <c r="Y62" i="1"/>
  <c r="X62" i="1"/>
  <c r="F62" i="1"/>
  <c r="Z53" i="1"/>
  <c r="Y53" i="1"/>
  <c r="X53" i="1"/>
  <c r="F53" i="1"/>
  <c r="Z70" i="1"/>
  <c r="Y70" i="1"/>
  <c r="X70" i="1"/>
  <c r="Z72" i="1"/>
  <c r="Y72" i="1"/>
  <c r="X72" i="1"/>
  <c r="F72" i="1"/>
  <c r="Z55" i="1"/>
  <c r="Y55" i="1"/>
  <c r="X55" i="1"/>
  <c r="F55" i="1"/>
  <c r="Z47" i="1"/>
  <c r="Y47" i="1"/>
  <c r="X47" i="1"/>
  <c r="F47" i="1"/>
  <c r="Z65" i="1"/>
  <c r="Y65" i="1"/>
  <c r="X65" i="1"/>
  <c r="Z50" i="1"/>
  <c r="Y50" i="1"/>
  <c r="X50" i="1"/>
  <c r="F50" i="1"/>
  <c r="Z71" i="1"/>
  <c r="Y71" i="1"/>
  <c r="X71" i="1"/>
  <c r="F71" i="1"/>
  <c r="Z54" i="1"/>
  <c r="Y54" i="1"/>
  <c r="X54" i="1"/>
  <c r="F54" i="1"/>
  <c r="Z57" i="1"/>
  <c r="Y57" i="1"/>
  <c r="X57" i="1"/>
  <c r="Z64" i="1"/>
  <c r="Y64" i="1"/>
  <c r="X64" i="1"/>
  <c r="F64" i="1"/>
  <c r="Z17" i="1"/>
  <c r="Y17" i="1"/>
  <c r="X17" i="1"/>
  <c r="F17" i="1"/>
  <c r="Z30" i="1"/>
  <c r="Y30" i="1"/>
  <c r="X30" i="1"/>
  <c r="F30" i="1"/>
  <c r="Z33" i="1"/>
  <c r="Y33" i="1"/>
  <c r="X33" i="1"/>
  <c r="F33" i="1"/>
  <c r="Z15" i="1"/>
  <c r="Y15" i="1"/>
  <c r="X15" i="1"/>
  <c r="F15" i="1"/>
  <c r="Z28" i="1"/>
  <c r="Y28" i="1"/>
  <c r="X28" i="1"/>
  <c r="F28" i="1"/>
  <c r="Z37" i="1"/>
  <c r="Y37" i="1"/>
  <c r="X37" i="1"/>
  <c r="F37" i="1"/>
  <c r="Z38" i="1"/>
  <c r="Y38" i="1"/>
  <c r="X38" i="1"/>
  <c r="F38" i="1"/>
  <c r="Z19" i="1"/>
  <c r="Y19" i="1"/>
  <c r="X19" i="1"/>
  <c r="F19" i="1"/>
  <c r="Z40" i="1"/>
  <c r="Y40" i="1"/>
  <c r="X40" i="1"/>
  <c r="F40" i="1"/>
  <c r="Z22" i="1"/>
  <c r="Y22" i="1"/>
  <c r="X22" i="1"/>
  <c r="F22" i="1"/>
  <c r="Z16" i="1"/>
  <c r="Y16" i="1"/>
  <c r="X16" i="1"/>
  <c r="F16" i="1"/>
  <c r="Z18" i="1"/>
  <c r="Y18" i="1"/>
  <c r="X18" i="1"/>
  <c r="F18" i="1"/>
  <c r="Z31" i="1"/>
  <c r="Y31" i="1"/>
  <c r="X31" i="1"/>
  <c r="F31" i="1"/>
  <c r="Z14" i="1"/>
  <c r="Y14" i="1"/>
  <c r="X14" i="1"/>
  <c r="F14" i="1"/>
  <c r="Z43" i="1"/>
  <c r="Y43" i="1"/>
  <c r="X43" i="1"/>
  <c r="F43" i="1"/>
  <c r="Z21" i="1"/>
  <c r="Y21" i="1"/>
  <c r="X21" i="1"/>
  <c r="F21" i="1"/>
  <c r="Z32" i="1"/>
  <c r="Y32" i="1"/>
  <c r="X32" i="1"/>
  <c r="F32" i="1"/>
  <c r="Z29" i="1"/>
  <c r="Y29" i="1"/>
  <c r="X29" i="1"/>
  <c r="F29" i="1"/>
  <c r="Z26" i="1"/>
  <c r="Y26" i="1"/>
  <c r="X26" i="1"/>
  <c r="F26" i="1"/>
  <c r="Z42" i="1"/>
  <c r="Y42" i="1"/>
  <c r="X42" i="1"/>
  <c r="F42" i="1"/>
  <c r="Z24" i="1"/>
  <c r="Y24" i="1"/>
  <c r="X24" i="1"/>
  <c r="F24" i="1"/>
  <c r="Z20" i="1"/>
  <c r="Y20" i="1"/>
  <c r="X20" i="1"/>
  <c r="F20" i="1"/>
  <c r="Z41" i="1"/>
  <c r="Y41" i="1"/>
  <c r="X41" i="1"/>
  <c r="F41" i="1"/>
  <c r="Z39" i="1"/>
  <c r="Y39" i="1"/>
  <c r="X39" i="1"/>
  <c r="F39" i="1"/>
  <c r="Z25" i="1"/>
  <c r="Y25" i="1"/>
  <c r="X25" i="1"/>
  <c r="F25" i="1"/>
  <c r="Z27" i="1"/>
  <c r="Y27" i="1"/>
  <c r="X27" i="1"/>
  <c r="F27" i="1"/>
  <c r="Z23" i="1"/>
  <c r="Y23" i="1"/>
  <c r="X23" i="1"/>
  <c r="F23" i="1"/>
  <c r="Z36" i="1"/>
  <c r="Y36" i="1"/>
  <c r="X36" i="1"/>
  <c r="F36" i="1"/>
  <c r="Z35" i="1"/>
  <c r="Y35" i="1"/>
  <c r="X35" i="1"/>
  <c r="F35" i="1"/>
  <c r="Z34" i="1"/>
  <c r="Y34" i="1"/>
  <c r="X34" i="1"/>
  <c r="F34" i="1"/>
  <c r="F57" i="1"/>
  <c r="F65" i="1"/>
  <c r="F70" i="1"/>
  <c r="F59" i="1"/>
</calcChain>
</file>

<file path=xl/sharedStrings.xml><?xml version="1.0" encoding="utf-8"?>
<sst xmlns="http://schemas.openxmlformats.org/spreadsheetml/2006/main" count="98" uniqueCount="89">
  <si>
    <t>CORRECTED AGES (Ma)</t>
  </si>
  <si>
    <t>Th/U</t>
  </si>
  <si>
    <t>Rho</t>
  </si>
  <si>
    <t>Best age (Ma)</t>
  </si>
  <si>
    <t>Disc %</t>
  </si>
  <si>
    <t>Zircon_01_06</t>
  </si>
  <si>
    <t>1: U and Th concentrations are calculated employing an external standard zircon as in Paton et al., 2010, Geochemistry, Geophysics, Geosystems.</t>
  </si>
  <si>
    <t>Zircon_02</t>
  </si>
  <si>
    <t>2: 2 sigma uncertainties propagated according to Paton et al., 2010,Geochemistry, Geophysics, Geosystems</t>
  </si>
  <si>
    <t>Zircon_03</t>
  </si>
  <si>
    <t>Zircon_04</t>
  </si>
  <si>
    <t>Analyzed spots were 23 micrometers, using an analytical protocol modified from Solari et al., 2010, Geostandards Geoanalytical Research.</t>
  </si>
  <si>
    <t>Zircon_05</t>
  </si>
  <si>
    <t>Data measured employing a Thermo iCapQc ICPMS coupled to a Resonetics, Resolution M050 excimer laser workstation.</t>
  </si>
  <si>
    <t>Zircon_06</t>
  </si>
  <si>
    <t>Zircon_07</t>
  </si>
  <si>
    <t>Zircon_08</t>
  </si>
  <si>
    <t>Zircon_09</t>
  </si>
  <si>
    <t>Zircon_10</t>
  </si>
  <si>
    <t>Zircon_11</t>
  </si>
  <si>
    <t>Zircon_12</t>
  </si>
  <si>
    <t>Zircon_13</t>
  </si>
  <si>
    <t>Zircon_14</t>
  </si>
  <si>
    <t>Zircon_15</t>
  </si>
  <si>
    <t>Zircon_16</t>
  </si>
  <si>
    <t>Zircon_17</t>
  </si>
  <si>
    <t>Zircon_18</t>
  </si>
  <si>
    <t>Zircon_19</t>
  </si>
  <si>
    <t>Zircon_20</t>
  </si>
  <si>
    <t>Zircon_21</t>
  </si>
  <si>
    <t>Zircon_22</t>
  </si>
  <si>
    <t>Zircon_23</t>
  </si>
  <si>
    <t>Zircon_24</t>
  </si>
  <si>
    <t>Zircon_25</t>
  </si>
  <si>
    <t>Zircon_26</t>
  </si>
  <si>
    <t>Zircon_27</t>
  </si>
  <si>
    <t>Zircon_28</t>
  </si>
  <si>
    <t>Zircon_29</t>
  </si>
  <si>
    <t>Zircon_30_06</t>
  </si>
  <si>
    <t>Zircon_31_11</t>
  </si>
  <si>
    <t>Zircon_32</t>
  </si>
  <si>
    <t>Zircon_33</t>
  </si>
  <si>
    <t>Zircon_34</t>
  </si>
  <si>
    <t>Zircon_35</t>
  </si>
  <si>
    <t>Zircon_36</t>
  </si>
  <si>
    <t>Zircon_37</t>
  </si>
  <si>
    <t>Zircon_38</t>
  </si>
  <si>
    <t>Zircon_39</t>
  </si>
  <si>
    <t>Zircon_40</t>
  </si>
  <si>
    <t>Zircon_41</t>
  </si>
  <si>
    <t>Zircon_42</t>
  </si>
  <si>
    <t>Zircon_43</t>
  </si>
  <si>
    <t>Zircon_44</t>
  </si>
  <si>
    <t>Zircon_45</t>
  </si>
  <si>
    <t>Zircon_46</t>
  </si>
  <si>
    <t>Zircon_47</t>
  </si>
  <si>
    <t>Zircon_48</t>
  </si>
  <si>
    <t>Zircon_49</t>
  </si>
  <si>
    <t>Zircon_50</t>
  </si>
  <si>
    <t>Zircon_51</t>
  </si>
  <si>
    <t>Zircon_52</t>
  </si>
  <si>
    <t>Zircon_53</t>
  </si>
  <si>
    <t>Zircon_54</t>
  </si>
  <si>
    <t>Zircon_55</t>
  </si>
  <si>
    <t>Zircon_56</t>
  </si>
  <si>
    <t>Zircon_57</t>
  </si>
  <si>
    <t>Zircon_58</t>
  </si>
  <si>
    <t>Zircon_59</t>
  </si>
  <si>
    <t>Zircon_60_11</t>
  </si>
  <si>
    <r>
      <rPr>
        <vertAlign val="superscript"/>
        <sz val="10"/>
        <rFont val="Times New Roman"/>
        <family val="1"/>
      </rPr>
      <t>207</t>
    </r>
    <r>
      <rPr>
        <sz val="10"/>
        <rFont val="Times New Roman"/>
        <family val="1"/>
      </rPr>
      <t>Pb/</t>
    </r>
    <r>
      <rPr>
        <vertAlign val="superscript"/>
        <sz val="10"/>
        <rFont val="Times New Roman"/>
        <family val="1"/>
      </rPr>
      <t>206</t>
    </r>
    <r>
      <rPr>
        <sz val="10"/>
        <rFont val="Times New Roman"/>
        <family val="1"/>
      </rPr>
      <t>Pb ratios, ages and errors are calculated according to Petrus and Kamber, 2012, Geostandards Geoanalytical Research</t>
    </r>
  </si>
  <si>
    <t>TFS-PLU-06</t>
  </si>
  <si>
    <t>TFS-PLU-11</t>
  </si>
  <si>
    <t>Table S1. U-Pb geochronology of analyzed zircon grains.</t>
  </si>
  <si>
    <r>
      <t>U (ppm)</t>
    </r>
    <r>
      <rPr>
        <b/>
        <vertAlign val="superscript"/>
        <sz val="10"/>
        <rFont val="Times New Roman"/>
        <family val="1"/>
      </rPr>
      <t>1</t>
    </r>
  </si>
  <si>
    <r>
      <t>Th (ppm)</t>
    </r>
    <r>
      <rPr>
        <b/>
        <vertAlign val="superscript"/>
        <sz val="10"/>
        <rFont val="Times New Roman"/>
        <family val="1"/>
      </rPr>
      <t>1</t>
    </r>
  </si>
  <si>
    <r>
      <rPr>
        <b/>
        <vertAlign val="superscript"/>
        <sz val="10"/>
        <rFont val="Times New Roman"/>
        <family val="1"/>
      </rPr>
      <t>207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206</t>
    </r>
    <r>
      <rPr>
        <b/>
        <sz val="10"/>
        <rFont val="Times New Roman"/>
        <family val="1"/>
      </rPr>
      <t>Pb</t>
    </r>
  </si>
  <si>
    <r>
      <t>±2</t>
    </r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 xml:space="preserve"> abs</t>
    </r>
  </si>
  <si>
    <r>
      <rPr>
        <b/>
        <vertAlign val="superscript"/>
        <sz val="10"/>
        <rFont val="Times New Roman"/>
        <family val="1"/>
      </rPr>
      <t>207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235</t>
    </r>
    <r>
      <rPr>
        <b/>
        <sz val="10"/>
        <rFont val="Times New Roman"/>
        <family val="1"/>
      </rPr>
      <t>U</t>
    </r>
  </si>
  <si>
    <r>
      <rPr>
        <b/>
        <vertAlign val="superscript"/>
        <sz val="10"/>
        <rFont val="Times New Roman"/>
        <family val="1"/>
      </rPr>
      <t>206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238</t>
    </r>
    <r>
      <rPr>
        <b/>
        <sz val="10"/>
        <rFont val="Times New Roman"/>
        <family val="1"/>
      </rPr>
      <t>U</t>
    </r>
  </si>
  <si>
    <r>
      <rPr>
        <b/>
        <vertAlign val="superscript"/>
        <sz val="10"/>
        <rFont val="Times New Roman"/>
        <family val="1"/>
      </rPr>
      <t>208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232</t>
    </r>
    <r>
      <rPr>
        <b/>
        <sz val="10"/>
        <rFont val="Times New Roman"/>
        <family val="1"/>
      </rPr>
      <t>Th</t>
    </r>
  </si>
  <si>
    <r>
      <t>±2</t>
    </r>
    <r>
      <rPr>
        <b/>
        <sz val="10"/>
        <rFont val="Symbol"/>
        <family val="1"/>
        <charset val="2"/>
      </rPr>
      <t>s</t>
    </r>
  </si>
  <si>
    <r>
      <t>CORRECTED RATIOS</t>
    </r>
    <r>
      <rPr>
        <b/>
        <vertAlign val="superscript"/>
        <sz val="10"/>
        <rFont val="Times New Roman"/>
        <family val="1"/>
      </rPr>
      <t>2</t>
    </r>
  </si>
  <si>
    <t>SUPPLEMENTARY MATERIAL</t>
  </si>
  <si>
    <t>by</t>
  </si>
  <si>
    <t>Francis Emanuel Salguero-Díaz, Luigi A. Solari, Osmín Jared-Vásquez, 
Ricardo Enrique Milián de la Cruz, and Carlos Ortega-Obregón</t>
  </si>
  <si>
    <t>La Unión Monzogranite: geochronology and significance of the Jurassic arc in the Sula Terrane, Guatemala</t>
  </si>
  <si>
    <t>DOI: https://doi.org/10.22201/cgeo.20072902e.2022.2.1675</t>
  </si>
  <si>
    <t>of the paper</t>
  </si>
  <si>
    <t>Published in Revista Mexicana de Ciencias Geológicas, v. 39, núm. 2, 2022, p. 128-141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</si>
</sst>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000"/>
  </numFmts>
  <fonts count="19">
    <font>
      <sz val="12"/>
      <color theme="1"/>
      <name val="Calibri"/>
      <family val="2"/>
      <scheme val="minor"/>
    </font>
    <font>
      <sz val="12"/>
      <color indexed="8"/>
      <name val="Fuente de cuerpo"/>
      <family val="2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b/>
      <sz val="10"/>
      <name val="Symbol"/>
      <family val="1"/>
      <charset val="2"/>
    </font>
    <font>
      <b/>
      <sz val="10"/>
      <color indexed="8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5D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59">
    <xf numFmtId="0" fontId="0" fillId="0" borderId="0" xfId="0"/>
    <xf numFmtId="0" fontId="4" fillId="0" borderId="0" xfId="1" applyFont="1"/>
    <xf numFmtId="0" fontId="2" fillId="0" borderId="0" xfId="0" applyFont="1"/>
    <xf numFmtId="0" fontId="7" fillId="0" borderId="0" xfId="0" applyFont="1"/>
    <xf numFmtId="0" fontId="12" fillId="0" borderId="0" xfId="1" applyFont="1" applyAlignment="1">
      <alignment horizontal="center"/>
    </xf>
    <xf numFmtId="0" fontId="13" fillId="0" borderId="0" xfId="0" applyFont="1"/>
    <xf numFmtId="0" fontId="15" fillId="0" borderId="0" xfId="0" applyFont="1"/>
    <xf numFmtId="0" fontId="7" fillId="2" borderId="0" xfId="0" applyFont="1" applyFill="1"/>
    <xf numFmtId="0" fontId="15" fillId="2" borderId="0" xfId="0" applyFont="1" applyFill="1"/>
    <xf numFmtId="0" fontId="2" fillId="2" borderId="0" xfId="0" applyFont="1" applyFill="1"/>
    <xf numFmtId="0" fontId="4" fillId="2" borderId="0" xfId="3" applyFont="1" applyFill="1"/>
    <xf numFmtId="0" fontId="2" fillId="2" borderId="0" xfId="3" applyFont="1" applyFill="1"/>
    <xf numFmtId="0" fontId="9" fillId="2" borderId="0" xfId="1" applyFont="1" applyFill="1" applyBorder="1" applyAlignment="1">
      <alignment horizontal="center"/>
    </xf>
    <xf numFmtId="0" fontId="15" fillId="2" borderId="0" xfId="0" applyFont="1" applyFill="1" applyBorder="1"/>
    <xf numFmtId="0" fontId="7" fillId="2" borderId="0" xfId="0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wrapText="1"/>
    </xf>
    <xf numFmtId="0" fontId="12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" fontId="15" fillId="2" borderId="0" xfId="0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2" fontId="4" fillId="2" borderId="0" xfId="3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5" fontId="15" fillId="2" borderId="0" xfId="0" applyNumberFormat="1" applyFont="1" applyFill="1" applyAlignment="1">
      <alignment horizontal="center"/>
    </xf>
    <xf numFmtId="166" fontId="15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16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/>
    <xf numFmtId="0" fontId="15" fillId="4" borderId="0" xfId="0" applyFont="1" applyFill="1"/>
    <xf numFmtId="0" fontId="8" fillId="4" borderId="0" xfId="0" applyFont="1" applyFill="1"/>
    <xf numFmtId="0" fontId="17" fillId="4" borderId="0" xfId="0" applyFont="1" applyFill="1"/>
    <xf numFmtId="0" fontId="17" fillId="4" borderId="0" xfId="0" applyFont="1" applyFill="1" applyAlignment="1">
      <alignment horizontal="center"/>
    </xf>
    <xf numFmtId="0" fontId="13" fillId="2" borderId="0" xfId="0" applyFont="1" applyFill="1"/>
    <xf numFmtId="0" fontId="15" fillId="2" borderId="3" xfId="0" applyFont="1" applyFill="1" applyBorder="1"/>
    <xf numFmtId="0" fontId="2" fillId="3" borderId="3" xfId="0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15" fillId="2" borderId="3" xfId="0" applyNumberFormat="1" applyFont="1" applyFill="1" applyBorder="1" applyAlignment="1">
      <alignment horizontal="center"/>
    </xf>
    <xf numFmtId="165" fontId="15" fillId="2" borderId="3" xfId="0" applyNumberFormat="1" applyFont="1" applyFill="1" applyBorder="1" applyAlignment="1">
      <alignment horizontal="center"/>
    </xf>
    <xf numFmtId="166" fontId="15" fillId="2" borderId="3" xfId="0" applyNumberFormat="1" applyFont="1" applyFill="1" applyBorder="1" applyAlignment="1">
      <alignment horizontal="center"/>
    </xf>
    <xf numFmtId="0" fontId="2" fillId="2" borderId="3" xfId="0" applyFont="1" applyFill="1" applyBorder="1"/>
    <xf numFmtId="1" fontId="15" fillId="2" borderId="3" xfId="0" applyNumberFormat="1" applyFont="1" applyFill="1" applyBorder="1" applyAlignment="1">
      <alignment horizontal="center"/>
    </xf>
    <xf numFmtId="0" fontId="14" fillId="2" borderId="0" xfId="0" applyFont="1" applyFill="1"/>
    <xf numFmtId="1" fontId="2" fillId="5" borderId="0" xfId="2" applyNumberFormat="1" applyFont="1" applyFill="1" applyAlignment="1">
      <alignment horizontal="center"/>
    </xf>
    <xf numFmtId="2" fontId="4" fillId="5" borderId="0" xfId="3" applyNumberFormat="1" applyFont="1" applyFill="1" applyAlignment="1">
      <alignment horizontal="center"/>
    </xf>
    <xf numFmtId="1" fontId="2" fillId="5" borderId="3" xfId="2" applyNumberFormat="1" applyFont="1" applyFill="1" applyBorder="1" applyAlignment="1">
      <alignment horizontal="center"/>
    </xf>
    <xf numFmtId="2" fontId="4" fillId="5" borderId="3" xfId="3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</cellXfs>
  <cellStyles count="4">
    <cellStyle name="Normal" xfId="0" builtinId="0"/>
    <cellStyle name="Normal_EC U-Pb data final" xfId="3" xr:uid="{5E91FEE8-2974-664F-AA4F-6C177F6503ED}"/>
    <cellStyle name="Normal_EC-LMD3-4_final_integr" xfId="1" xr:uid="{EFB6B68A-837B-1B4F-86A7-5808236C9905}"/>
    <cellStyle name="Normal_PL U-Pb  calc" xfId="2" xr:uid="{0E0DA841-B6ED-1240-B84A-F9D37AD8A84E}"/>
  </cellStyles>
  <dxfs count="3">
    <dxf>
      <font>
        <color rgb="FFC00000"/>
      </font>
    </dxf>
    <dxf>
      <font>
        <strike val="0"/>
        <color rgb="FFFF0000"/>
      </font>
    </dxf>
    <dxf>
      <font>
        <strike/>
        <color rgb="FFFF0000"/>
      </font>
    </dxf>
  </dxfs>
  <tableStyles count="0" defaultTableStyle="TableStyleMedium2" defaultPivotStyle="PivotStyleLight16"/>
  <colors>
    <mruColors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2216-CD8D-3749-82F5-4BEEA881F6BC}">
  <dimension ref="A1:AO81"/>
  <sheetViews>
    <sheetView tabSelected="1" zoomScale="110" zoomScaleNormal="110" workbookViewId="0">
      <pane ySplit="12" topLeftCell="A13" activePane="bottomLeft" state="frozen"/>
      <selection pane="bottomLeft" activeCell="B6" sqref="B6"/>
    </sheetView>
  </sheetViews>
  <sheetFormatPr baseColWidth="10" defaultColWidth="10.875" defaultRowHeight="12.75"/>
  <cols>
    <col min="1" max="1" width="4.625" style="7" customWidth="1"/>
    <col min="2" max="2" width="10.125" style="3" customWidth="1"/>
    <col min="3" max="3" width="1.625" style="3" customWidth="1"/>
    <col min="4" max="6" width="6.625" style="26" customWidth="1"/>
    <col min="7" max="7" width="1.75" style="26" customWidth="1"/>
    <col min="8" max="8" width="8.625" style="26" customWidth="1"/>
    <col min="9" max="9" width="6.75" style="26" customWidth="1"/>
    <col min="10" max="12" width="8.625" style="26" customWidth="1"/>
    <col min="13" max="13" width="6.75" style="26" customWidth="1"/>
    <col min="14" max="16" width="8.625" style="26" customWidth="1"/>
    <col min="17" max="17" width="2" style="3" customWidth="1"/>
    <col min="18" max="18" width="7.625" style="26" customWidth="1"/>
    <col min="19" max="19" width="4.625" style="26" customWidth="1"/>
    <col min="20" max="20" width="7.625" style="26" customWidth="1"/>
    <col min="21" max="21" width="4.625" style="26" customWidth="1"/>
    <col min="22" max="22" width="8.25" style="26" customWidth="1"/>
    <col min="23" max="23" width="4.625" style="26" customWidth="1"/>
    <col min="24" max="24" width="11.25" style="26" customWidth="1"/>
    <col min="25" max="25" width="3.125" style="26" customWidth="1"/>
    <col min="26" max="26" width="6.625" style="26" customWidth="1"/>
    <col min="27" max="16384" width="10.875" style="3"/>
  </cols>
  <sheetData>
    <row r="1" spans="1:41" ht="15.75">
      <c r="A1" s="35"/>
      <c r="B1" s="33" t="s">
        <v>82</v>
      </c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34"/>
      <c r="S1" s="34"/>
      <c r="T1" s="34"/>
      <c r="U1" s="34"/>
      <c r="V1" s="34"/>
      <c r="W1" s="34"/>
      <c r="X1" s="34"/>
      <c r="Y1" s="34"/>
      <c r="Z1" s="34"/>
    </row>
    <row r="2" spans="1:41">
      <c r="A2" s="35"/>
      <c r="B2" s="36" t="s">
        <v>87</v>
      </c>
      <c r="C2" s="36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  <c r="R2" s="34"/>
      <c r="S2" s="34"/>
      <c r="T2" s="34"/>
      <c r="U2" s="34"/>
      <c r="V2" s="34"/>
      <c r="W2" s="34"/>
      <c r="X2" s="34"/>
      <c r="Y2" s="34"/>
      <c r="Z2" s="34"/>
    </row>
    <row r="3" spans="1:41" ht="15.75">
      <c r="A3" s="35"/>
      <c r="B3" s="33" t="s">
        <v>85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  <c r="R3" s="34"/>
      <c r="S3" s="34"/>
      <c r="T3" s="34"/>
      <c r="U3" s="34"/>
      <c r="V3" s="34"/>
      <c r="W3" s="34"/>
      <c r="X3" s="34"/>
      <c r="Y3" s="34"/>
      <c r="Z3" s="34"/>
    </row>
    <row r="4" spans="1:41">
      <c r="A4" s="35"/>
      <c r="B4" s="36" t="s">
        <v>83</v>
      </c>
      <c r="C4" s="36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  <c r="R4" s="34"/>
      <c r="S4" s="34"/>
      <c r="T4" s="34"/>
      <c r="U4" s="34"/>
      <c r="V4" s="34"/>
      <c r="W4" s="34"/>
      <c r="X4" s="34"/>
      <c r="Y4" s="34"/>
      <c r="Z4" s="34"/>
    </row>
    <row r="5" spans="1:41" ht="15.75">
      <c r="A5" s="35"/>
      <c r="B5" s="37" t="s">
        <v>84</v>
      </c>
      <c r="C5" s="37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  <c r="R5" s="34"/>
      <c r="S5" s="34"/>
      <c r="T5" s="34"/>
      <c r="U5" s="34"/>
      <c r="V5" s="34"/>
      <c r="W5" s="34"/>
      <c r="X5" s="34"/>
      <c r="Y5" s="34"/>
      <c r="Z5" s="34"/>
    </row>
    <row r="6" spans="1:41">
      <c r="A6" s="35"/>
      <c r="B6" s="38" t="s">
        <v>88</v>
      </c>
      <c r="C6" s="38"/>
      <c r="D6" s="39"/>
      <c r="E6" s="39"/>
      <c r="F6" s="39"/>
      <c r="G6" s="39"/>
      <c r="H6" s="39"/>
      <c r="I6" s="39"/>
      <c r="J6" s="39"/>
      <c r="K6" s="34"/>
      <c r="L6" s="34"/>
      <c r="M6" s="34"/>
      <c r="N6" s="34"/>
      <c r="O6" s="34"/>
      <c r="P6" s="34"/>
      <c r="Q6" s="35"/>
      <c r="R6" s="34"/>
      <c r="S6" s="34"/>
      <c r="T6" s="34"/>
      <c r="U6" s="34"/>
      <c r="V6" s="34"/>
      <c r="W6" s="34"/>
      <c r="X6" s="34"/>
      <c r="Y6" s="34"/>
      <c r="Z6" s="34"/>
    </row>
    <row r="7" spans="1:41">
      <c r="A7" s="35"/>
      <c r="B7" s="38" t="s">
        <v>86</v>
      </c>
      <c r="C7" s="38"/>
      <c r="D7" s="39"/>
      <c r="E7" s="39"/>
      <c r="F7" s="39"/>
      <c r="G7" s="39"/>
      <c r="H7" s="39"/>
      <c r="I7" s="39"/>
      <c r="J7" s="39"/>
      <c r="K7" s="34"/>
      <c r="L7" s="34"/>
      <c r="M7" s="34"/>
      <c r="N7" s="34"/>
      <c r="O7" s="34"/>
      <c r="P7" s="34"/>
      <c r="Q7" s="35"/>
      <c r="R7" s="34"/>
      <c r="S7" s="34"/>
      <c r="T7" s="34"/>
      <c r="U7" s="34"/>
      <c r="V7" s="34"/>
      <c r="W7" s="34"/>
      <c r="X7" s="34"/>
      <c r="Y7" s="34"/>
      <c r="Z7" s="34"/>
    </row>
    <row r="8" spans="1:41">
      <c r="A8" s="35"/>
      <c r="B8" s="35"/>
      <c r="C8" s="35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R8" s="34"/>
      <c r="S8" s="34"/>
      <c r="T8" s="34"/>
      <c r="U8" s="34"/>
      <c r="V8" s="34"/>
      <c r="W8" s="34"/>
      <c r="X8" s="34"/>
      <c r="Y8" s="34"/>
      <c r="Z8" s="34"/>
    </row>
    <row r="9" spans="1:41"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7"/>
      <c r="R9" s="14"/>
      <c r="S9" s="14"/>
      <c r="T9" s="14"/>
      <c r="U9" s="14"/>
      <c r="V9" s="14"/>
      <c r="W9" s="14"/>
      <c r="X9" s="14"/>
      <c r="Y9" s="14"/>
      <c r="Z9" s="14"/>
    </row>
    <row r="10" spans="1:41" ht="15.75">
      <c r="B10" s="58" t="s">
        <v>72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41" ht="15.75">
      <c r="B11" s="15"/>
      <c r="C11" s="15"/>
      <c r="D11" s="15"/>
      <c r="E11" s="15"/>
      <c r="F11" s="15"/>
      <c r="G11" s="15"/>
      <c r="H11" s="15"/>
      <c r="I11" s="15"/>
      <c r="J11" s="15"/>
      <c r="K11" s="20" t="s">
        <v>81</v>
      </c>
      <c r="L11" s="15"/>
      <c r="M11" s="15"/>
      <c r="N11" s="21"/>
      <c r="O11" s="21"/>
      <c r="P11" s="15"/>
      <c r="Q11" s="15"/>
      <c r="R11" s="15"/>
      <c r="S11" s="15"/>
      <c r="T11" s="15"/>
      <c r="U11" s="20" t="s">
        <v>0</v>
      </c>
      <c r="V11" s="15"/>
      <c r="W11" s="15"/>
      <c r="X11" s="15"/>
      <c r="Y11" s="15"/>
      <c r="Z11" s="2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5" customFormat="1" ht="15.75">
      <c r="A12" s="40"/>
      <c r="B12" s="19"/>
      <c r="C12" s="19"/>
      <c r="D12" s="16" t="s">
        <v>73</v>
      </c>
      <c r="E12" s="16" t="s">
        <v>74</v>
      </c>
      <c r="F12" s="16" t="s">
        <v>1</v>
      </c>
      <c r="G12" s="12"/>
      <c r="H12" s="16" t="s">
        <v>75</v>
      </c>
      <c r="I12" s="16" t="s">
        <v>76</v>
      </c>
      <c r="J12" s="16" t="s">
        <v>77</v>
      </c>
      <c r="K12" s="16" t="s">
        <v>76</v>
      </c>
      <c r="L12" s="16" t="s">
        <v>78</v>
      </c>
      <c r="M12" s="16" t="s">
        <v>76</v>
      </c>
      <c r="N12" s="16" t="s">
        <v>79</v>
      </c>
      <c r="O12" s="16" t="s">
        <v>76</v>
      </c>
      <c r="P12" s="16" t="s">
        <v>2</v>
      </c>
      <c r="Q12" s="12"/>
      <c r="R12" s="16" t="s">
        <v>78</v>
      </c>
      <c r="S12" s="16" t="s">
        <v>80</v>
      </c>
      <c r="T12" s="16" t="s">
        <v>77</v>
      </c>
      <c r="U12" s="16" t="s">
        <v>80</v>
      </c>
      <c r="V12" s="16" t="s">
        <v>75</v>
      </c>
      <c r="W12" s="16" t="s">
        <v>80</v>
      </c>
      <c r="X12" s="17" t="s">
        <v>3</v>
      </c>
      <c r="Y12" s="16" t="s">
        <v>80</v>
      </c>
      <c r="Z12" s="18" t="s">
        <v>4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6" customFormat="1">
      <c r="A13" s="8"/>
      <c r="B13" s="51" t="s">
        <v>70</v>
      </c>
      <c r="C13" s="1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9"/>
      <c r="R13" s="22"/>
      <c r="S13" s="22"/>
      <c r="T13" s="22"/>
      <c r="U13" s="22"/>
      <c r="V13" s="22"/>
      <c r="W13" s="22"/>
      <c r="X13" s="22"/>
      <c r="Y13" s="22"/>
      <c r="Z13" s="2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s="6" customFormat="1">
      <c r="A14" s="8"/>
      <c r="B14" s="8" t="s">
        <v>25</v>
      </c>
      <c r="C14" s="8"/>
      <c r="D14" s="30">
        <v>614</v>
      </c>
      <c r="E14" s="31">
        <v>215</v>
      </c>
      <c r="F14" s="32">
        <f t="shared" ref="F14:F43" si="0">IF(E14="","",E14/D14)</f>
        <v>0.35016286644951139</v>
      </c>
      <c r="G14" s="22"/>
      <c r="H14" s="27">
        <v>5.11E-2</v>
      </c>
      <c r="I14" s="27">
        <v>3.5999999999999999E-3</v>
      </c>
      <c r="J14" s="27">
        <v>0.18099999999999999</v>
      </c>
      <c r="K14" s="27">
        <v>1.2E-2</v>
      </c>
      <c r="L14" s="28">
        <v>2.52E-2</v>
      </c>
      <c r="M14" s="28">
        <v>8.4999999999999995E-4</v>
      </c>
      <c r="N14" s="28">
        <v>8.0599999999999995E-3</v>
      </c>
      <c r="O14" s="28">
        <v>4.6999999999999999E-4</v>
      </c>
      <c r="P14" s="29">
        <v>-6.8333000000000005E-2</v>
      </c>
      <c r="Q14" s="9"/>
      <c r="R14" s="23">
        <v>160.4</v>
      </c>
      <c r="S14" s="23">
        <v>5.3</v>
      </c>
      <c r="T14" s="23">
        <v>168.7</v>
      </c>
      <c r="U14" s="23">
        <v>10</v>
      </c>
      <c r="V14" s="23">
        <v>220</v>
      </c>
      <c r="W14" s="23">
        <v>160</v>
      </c>
      <c r="X14" s="52">
        <f t="shared" ref="X14:X43" si="1">IF(OR(B14="",R14=""),"",IF((V14+R14)/2&gt;1400,V14,R14))</f>
        <v>160.4</v>
      </c>
      <c r="Y14" s="52">
        <f t="shared" ref="Y14:Y43" si="2">IF(OR(B14="",S14=""),"",IF((W14+S14)/2&gt;1400,W14,S14))</f>
        <v>5.3</v>
      </c>
      <c r="Z14" s="53">
        <f t="shared" ref="Z14:Z43" si="3">IF(T14="","",(T14-R14)/T14*100)</f>
        <v>4.9199762892708856</v>
      </c>
      <c r="AA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s="6" customFormat="1">
      <c r="A15" s="8"/>
      <c r="B15" s="8" t="s">
        <v>35</v>
      </c>
      <c r="C15" s="8"/>
      <c r="D15" s="30">
        <v>1080</v>
      </c>
      <c r="E15" s="31">
        <v>455</v>
      </c>
      <c r="F15" s="32">
        <f t="shared" si="0"/>
        <v>0.42129629629629628</v>
      </c>
      <c r="G15" s="22"/>
      <c r="H15" s="27">
        <v>4.9000000000000002E-2</v>
      </c>
      <c r="I15" s="27">
        <v>2.7000000000000001E-3</v>
      </c>
      <c r="J15" s="27">
        <v>0.1774</v>
      </c>
      <c r="K15" s="27">
        <v>9.5999999999999992E-3</v>
      </c>
      <c r="L15" s="28">
        <v>2.5909999999999999E-2</v>
      </c>
      <c r="M15" s="28">
        <v>8.9999999999999998E-4</v>
      </c>
      <c r="N15" s="28">
        <v>8.5699999999999995E-3</v>
      </c>
      <c r="O15" s="28">
        <v>3.5E-4</v>
      </c>
      <c r="P15" s="29">
        <v>0.15396000000000001</v>
      </c>
      <c r="Q15" s="9"/>
      <c r="R15" s="23">
        <v>164.9</v>
      </c>
      <c r="S15" s="23">
        <v>5.7</v>
      </c>
      <c r="T15" s="23">
        <v>165.7</v>
      </c>
      <c r="U15" s="23">
        <v>8.1999999999999993</v>
      </c>
      <c r="V15" s="23">
        <v>160</v>
      </c>
      <c r="W15" s="23">
        <v>130</v>
      </c>
      <c r="X15" s="52">
        <f t="shared" si="1"/>
        <v>164.9</v>
      </c>
      <c r="Y15" s="52">
        <f t="shared" si="2"/>
        <v>5.7</v>
      </c>
      <c r="Z15" s="53">
        <f t="shared" si="3"/>
        <v>0.48280024140011046</v>
      </c>
      <c r="AA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s="6" customFormat="1">
      <c r="A16" s="8"/>
      <c r="B16" s="8" t="s">
        <v>28</v>
      </c>
      <c r="C16" s="8"/>
      <c r="D16" s="30">
        <v>456</v>
      </c>
      <c r="E16" s="31">
        <v>120.6</v>
      </c>
      <c r="F16" s="32">
        <f t="shared" si="0"/>
        <v>0.26447368421052631</v>
      </c>
      <c r="G16" s="22"/>
      <c r="H16" s="27">
        <v>5.1299999999999998E-2</v>
      </c>
      <c r="I16" s="27">
        <v>4.0000000000000001E-3</v>
      </c>
      <c r="J16" s="27">
        <v>0.189</v>
      </c>
      <c r="K16" s="27">
        <v>1.4E-2</v>
      </c>
      <c r="L16" s="28">
        <v>2.6009999999999998E-2</v>
      </c>
      <c r="M16" s="28">
        <v>9.3000000000000005E-4</v>
      </c>
      <c r="N16" s="28">
        <v>1.044E-2</v>
      </c>
      <c r="O16" s="28">
        <v>8.8999999999999995E-4</v>
      </c>
      <c r="P16" s="29">
        <v>-0.36201</v>
      </c>
      <c r="Q16" s="9"/>
      <c r="R16" s="23">
        <v>165.5</v>
      </c>
      <c r="S16" s="23">
        <v>5.9</v>
      </c>
      <c r="T16" s="23">
        <v>175</v>
      </c>
      <c r="U16" s="23">
        <v>12</v>
      </c>
      <c r="V16" s="23">
        <v>230</v>
      </c>
      <c r="W16" s="23">
        <v>170</v>
      </c>
      <c r="X16" s="52">
        <f t="shared" si="1"/>
        <v>165.5</v>
      </c>
      <c r="Y16" s="52">
        <f t="shared" si="2"/>
        <v>5.9</v>
      </c>
      <c r="Z16" s="53">
        <f t="shared" si="3"/>
        <v>5.4285714285714288</v>
      </c>
      <c r="AA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s="6" customFormat="1">
      <c r="A17" s="8"/>
      <c r="B17" s="8" t="s">
        <v>38</v>
      </c>
      <c r="C17" s="8"/>
      <c r="D17" s="30">
        <v>1251</v>
      </c>
      <c r="E17" s="31">
        <v>324</v>
      </c>
      <c r="F17" s="32">
        <f t="shared" si="0"/>
        <v>0.25899280575539568</v>
      </c>
      <c r="G17" s="22"/>
      <c r="H17" s="27">
        <v>5.0200000000000002E-2</v>
      </c>
      <c r="I17" s="27">
        <v>2.5000000000000001E-3</v>
      </c>
      <c r="J17" s="27">
        <v>0.1797</v>
      </c>
      <c r="K17" s="27">
        <v>7.9000000000000008E-3</v>
      </c>
      <c r="L17" s="28">
        <v>2.606E-2</v>
      </c>
      <c r="M17" s="28">
        <v>7.6000000000000004E-4</v>
      </c>
      <c r="N17" s="28">
        <v>8.6700000000000006E-3</v>
      </c>
      <c r="O17" s="28">
        <v>3.6999999999999999E-4</v>
      </c>
      <c r="P17" s="29">
        <v>3.5257000000000001E-3</v>
      </c>
      <c r="Q17" s="9"/>
      <c r="R17" s="23">
        <v>165.8</v>
      </c>
      <c r="S17" s="23">
        <v>4.8</v>
      </c>
      <c r="T17" s="23">
        <v>168.8</v>
      </c>
      <c r="U17" s="23">
        <v>7.3</v>
      </c>
      <c r="V17" s="23">
        <v>195</v>
      </c>
      <c r="W17" s="23">
        <v>110</v>
      </c>
      <c r="X17" s="52">
        <f t="shared" si="1"/>
        <v>165.8</v>
      </c>
      <c r="Y17" s="52">
        <f t="shared" si="2"/>
        <v>4.8</v>
      </c>
      <c r="Z17" s="53">
        <f t="shared" si="3"/>
        <v>1.7772511848341233</v>
      </c>
      <c r="AA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s="6" customFormat="1">
      <c r="A18" s="8"/>
      <c r="B18" s="8" t="s">
        <v>27</v>
      </c>
      <c r="C18" s="8"/>
      <c r="D18" s="30">
        <v>833</v>
      </c>
      <c r="E18" s="31">
        <v>310</v>
      </c>
      <c r="F18" s="32">
        <f t="shared" si="0"/>
        <v>0.37214885954381755</v>
      </c>
      <c r="G18" s="22"/>
      <c r="H18" s="27">
        <v>4.8399999999999999E-2</v>
      </c>
      <c r="I18" s="27">
        <v>2.5999999999999999E-3</v>
      </c>
      <c r="J18" s="27">
        <v>0.17580000000000001</v>
      </c>
      <c r="K18" s="27">
        <v>8.8999999999999999E-3</v>
      </c>
      <c r="L18" s="28">
        <v>2.6069999999999999E-2</v>
      </c>
      <c r="M18" s="28">
        <v>8.8000000000000003E-4</v>
      </c>
      <c r="N18" s="28">
        <v>8.9099999999999995E-3</v>
      </c>
      <c r="O18" s="28">
        <v>4.0000000000000002E-4</v>
      </c>
      <c r="P18" s="29">
        <v>-0.12021999999999999</v>
      </c>
      <c r="Q18" s="9"/>
      <c r="R18" s="23">
        <v>165.9</v>
      </c>
      <c r="S18" s="23">
        <v>5.5</v>
      </c>
      <c r="T18" s="23">
        <v>164.3</v>
      </c>
      <c r="U18" s="23">
        <v>7.7</v>
      </c>
      <c r="V18" s="23">
        <v>135</v>
      </c>
      <c r="W18" s="23">
        <v>130</v>
      </c>
      <c r="X18" s="52">
        <f t="shared" si="1"/>
        <v>165.9</v>
      </c>
      <c r="Y18" s="52">
        <f t="shared" si="2"/>
        <v>5.5</v>
      </c>
      <c r="Z18" s="53">
        <f t="shared" si="3"/>
        <v>-0.97382836275106166</v>
      </c>
      <c r="AA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s="6" customFormat="1">
      <c r="A19" s="8"/>
      <c r="B19" s="8" t="s">
        <v>31</v>
      </c>
      <c r="C19" s="8"/>
      <c r="D19" s="30">
        <v>711</v>
      </c>
      <c r="E19" s="31">
        <v>186</v>
      </c>
      <c r="F19" s="32">
        <f t="shared" si="0"/>
        <v>0.26160337552742619</v>
      </c>
      <c r="G19" s="22"/>
      <c r="H19" s="27">
        <v>5.0200000000000002E-2</v>
      </c>
      <c r="I19" s="27">
        <v>3.5999999999999999E-3</v>
      </c>
      <c r="J19" s="27">
        <v>0.184</v>
      </c>
      <c r="K19" s="27">
        <v>1.2E-2</v>
      </c>
      <c r="L19" s="28">
        <v>2.6089999999999999E-2</v>
      </c>
      <c r="M19" s="28">
        <v>8.5999999999999998E-4</v>
      </c>
      <c r="N19" s="28">
        <v>9.0500000000000008E-3</v>
      </c>
      <c r="O19" s="28">
        <v>5.2999999999999998E-4</v>
      </c>
      <c r="P19" s="29">
        <v>-7.2753999999999999E-2</v>
      </c>
      <c r="Q19" s="9"/>
      <c r="R19" s="23">
        <v>166</v>
      </c>
      <c r="S19" s="23">
        <v>5.4</v>
      </c>
      <c r="T19" s="23">
        <v>171</v>
      </c>
      <c r="U19" s="23">
        <v>10</v>
      </c>
      <c r="V19" s="23">
        <v>200</v>
      </c>
      <c r="W19" s="23">
        <v>160</v>
      </c>
      <c r="X19" s="52">
        <f t="shared" si="1"/>
        <v>166</v>
      </c>
      <c r="Y19" s="52">
        <f t="shared" si="2"/>
        <v>5.4</v>
      </c>
      <c r="Z19" s="53">
        <f t="shared" si="3"/>
        <v>2.9239766081871341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s="6" customFormat="1">
      <c r="A20" s="8"/>
      <c r="B20" s="8" t="s">
        <v>17</v>
      </c>
      <c r="C20" s="8"/>
      <c r="D20" s="30">
        <v>1155</v>
      </c>
      <c r="E20" s="31">
        <v>331</v>
      </c>
      <c r="F20" s="32">
        <f t="shared" si="0"/>
        <v>0.2865800865800866</v>
      </c>
      <c r="G20" s="22"/>
      <c r="H20" s="27">
        <v>5.0599999999999999E-2</v>
      </c>
      <c r="I20" s="27">
        <v>2.5000000000000001E-3</v>
      </c>
      <c r="J20" s="27">
        <v>0.18179999999999999</v>
      </c>
      <c r="K20" s="27">
        <v>9.4999999999999998E-3</v>
      </c>
      <c r="L20" s="28">
        <v>2.6110000000000001E-2</v>
      </c>
      <c r="M20" s="28">
        <v>8.3000000000000001E-4</v>
      </c>
      <c r="N20" s="28">
        <v>8.6800000000000002E-3</v>
      </c>
      <c r="O20" s="28">
        <v>4.0999999999999999E-4</v>
      </c>
      <c r="P20" s="29">
        <v>0.37174000000000001</v>
      </c>
      <c r="Q20" s="9"/>
      <c r="R20" s="23">
        <v>166.2</v>
      </c>
      <c r="S20" s="23">
        <v>5.2</v>
      </c>
      <c r="T20" s="23">
        <v>169.5</v>
      </c>
      <c r="U20" s="23">
        <v>8.1999999999999993</v>
      </c>
      <c r="V20" s="23">
        <v>207</v>
      </c>
      <c r="W20" s="23">
        <v>110</v>
      </c>
      <c r="X20" s="52">
        <f t="shared" si="1"/>
        <v>166.2</v>
      </c>
      <c r="Y20" s="52">
        <f t="shared" si="2"/>
        <v>5.2</v>
      </c>
      <c r="Z20" s="53">
        <f t="shared" si="3"/>
        <v>1.9469026548672632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s="6" customFormat="1">
      <c r="A21" s="8"/>
      <c r="B21" s="8" t="s">
        <v>23</v>
      </c>
      <c r="C21" s="8"/>
      <c r="D21" s="30">
        <v>1050</v>
      </c>
      <c r="E21" s="31">
        <v>330</v>
      </c>
      <c r="F21" s="32">
        <f t="shared" si="0"/>
        <v>0.31428571428571428</v>
      </c>
      <c r="G21" s="22"/>
      <c r="H21" s="27">
        <v>5.04E-2</v>
      </c>
      <c r="I21" s="27">
        <v>2.8999999999999998E-3</v>
      </c>
      <c r="J21" s="27">
        <v>0.18609999999999999</v>
      </c>
      <c r="K21" s="27">
        <v>9.7999999999999997E-3</v>
      </c>
      <c r="L21" s="28">
        <v>2.6179999999999998E-2</v>
      </c>
      <c r="M21" s="28">
        <v>8.8999999999999995E-4</v>
      </c>
      <c r="N21" s="28">
        <v>9.1599999999999997E-3</v>
      </c>
      <c r="O21" s="28">
        <v>4.8999999999999998E-4</v>
      </c>
      <c r="P21" s="29">
        <v>-0.11735</v>
      </c>
      <c r="Q21" s="9"/>
      <c r="R21" s="23">
        <v>166.6</v>
      </c>
      <c r="S21" s="23">
        <v>5.6</v>
      </c>
      <c r="T21" s="23">
        <v>173.2</v>
      </c>
      <c r="U21" s="23">
        <v>8.4</v>
      </c>
      <c r="V21" s="23">
        <v>230</v>
      </c>
      <c r="W21" s="23">
        <v>140</v>
      </c>
      <c r="X21" s="52">
        <f t="shared" si="1"/>
        <v>166.6</v>
      </c>
      <c r="Y21" s="52">
        <f t="shared" si="2"/>
        <v>5.6</v>
      </c>
      <c r="Z21" s="53">
        <f t="shared" si="3"/>
        <v>3.8106235565819833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s="6" customFormat="1">
      <c r="A22" s="8"/>
      <c r="B22" s="8" t="s">
        <v>29</v>
      </c>
      <c r="C22" s="8"/>
      <c r="D22" s="30">
        <v>785</v>
      </c>
      <c r="E22" s="31">
        <v>330</v>
      </c>
      <c r="F22" s="32">
        <f t="shared" si="0"/>
        <v>0.42038216560509556</v>
      </c>
      <c r="G22" s="22"/>
      <c r="H22" s="27">
        <v>5.2499999999999998E-2</v>
      </c>
      <c r="I22" s="27">
        <v>4.0000000000000001E-3</v>
      </c>
      <c r="J22" s="27">
        <v>0.188</v>
      </c>
      <c r="K22" s="27">
        <v>1.4999999999999999E-2</v>
      </c>
      <c r="L22" s="28">
        <v>2.623E-2</v>
      </c>
      <c r="M22" s="28">
        <v>9.3999999999999997E-4</v>
      </c>
      <c r="N22" s="28">
        <v>8.2199999999999999E-3</v>
      </c>
      <c r="O22" s="28">
        <v>3.8999999999999999E-4</v>
      </c>
      <c r="P22" s="29">
        <v>-9.1966999999999993E-2</v>
      </c>
      <c r="Q22" s="9"/>
      <c r="R22" s="23">
        <v>166.9</v>
      </c>
      <c r="S22" s="23">
        <v>5.9</v>
      </c>
      <c r="T22" s="23">
        <v>175</v>
      </c>
      <c r="U22" s="23">
        <v>13</v>
      </c>
      <c r="V22" s="23">
        <v>280</v>
      </c>
      <c r="W22" s="23">
        <v>170</v>
      </c>
      <c r="X22" s="52">
        <f t="shared" si="1"/>
        <v>166.9</v>
      </c>
      <c r="Y22" s="52">
        <f t="shared" si="2"/>
        <v>5.9</v>
      </c>
      <c r="Z22" s="53">
        <f t="shared" si="3"/>
        <v>4.6285714285714255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s="6" customFormat="1">
      <c r="A23" s="8"/>
      <c r="B23" s="8" t="s">
        <v>10</v>
      </c>
      <c r="C23" s="8"/>
      <c r="D23" s="30">
        <v>586</v>
      </c>
      <c r="E23" s="31">
        <v>145.30000000000001</v>
      </c>
      <c r="F23" s="32">
        <f t="shared" si="0"/>
        <v>0.24795221843003415</v>
      </c>
      <c r="G23" s="22"/>
      <c r="H23" s="27">
        <v>5.0700000000000002E-2</v>
      </c>
      <c r="I23" s="27">
        <v>2.7000000000000001E-3</v>
      </c>
      <c r="J23" s="27">
        <v>0.18429999999999999</v>
      </c>
      <c r="K23" s="27">
        <v>8.9999999999999993E-3</v>
      </c>
      <c r="L23" s="28">
        <v>2.631E-2</v>
      </c>
      <c r="M23" s="28">
        <v>8.4000000000000003E-4</v>
      </c>
      <c r="N23" s="28">
        <v>8.8800000000000007E-3</v>
      </c>
      <c r="O23" s="28">
        <v>4.4999999999999999E-4</v>
      </c>
      <c r="P23" s="29">
        <v>0.16236</v>
      </c>
      <c r="Q23" s="9"/>
      <c r="R23" s="23">
        <v>167.4</v>
      </c>
      <c r="S23" s="23">
        <v>5.3</v>
      </c>
      <c r="T23" s="23">
        <v>171.5</v>
      </c>
      <c r="U23" s="23">
        <v>7.7</v>
      </c>
      <c r="V23" s="23">
        <v>206</v>
      </c>
      <c r="W23" s="23">
        <v>110</v>
      </c>
      <c r="X23" s="52">
        <f t="shared" si="1"/>
        <v>167.4</v>
      </c>
      <c r="Y23" s="52">
        <f t="shared" si="2"/>
        <v>5.3</v>
      </c>
      <c r="Z23" s="53">
        <f t="shared" si="3"/>
        <v>2.3906705539358568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s="6" customFormat="1">
      <c r="A24" s="8"/>
      <c r="B24" s="8" t="s">
        <v>18</v>
      </c>
      <c r="C24" s="8"/>
      <c r="D24" s="30">
        <v>534</v>
      </c>
      <c r="E24" s="31">
        <v>132.4</v>
      </c>
      <c r="F24" s="32">
        <f t="shared" si="0"/>
        <v>0.24794007490636705</v>
      </c>
      <c r="G24" s="22"/>
      <c r="H24" s="27">
        <v>4.8899999999999999E-2</v>
      </c>
      <c r="I24" s="27">
        <v>3.3E-3</v>
      </c>
      <c r="J24" s="27">
        <v>0.17899999999999999</v>
      </c>
      <c r="K24" s="27">
        <v>1.2E-2</v>
      </c>
      <c r="L24" s="28">
        <v>2.6349999999999998E-2</v>
      </c>
      <c r="M24" s="28">
        <v>8.4000000000000003E-4</v>
      </c>
      <c r="N24" s="28">
        <v>9.0500000000000008E-3</v>
      </c>
      <c r="O24" s="28">
        <v>4.4999999999999999E-4</v>
      </c>
      <c r="P24" s="29">
        <v>2.7868E-2</v>
      </c>
      <c r="Q24" s="9"/>
      <c r="R24" s="23">
        <v>167.6</v>
      </c>
      <c r="S24" s="23">
        <v>5.3</v>
      </c>
      <c r="T24" s="23">
        <v>170.3</v>
      </c>
      <c r="U24" s="23">
        <v>11</v>
      </c>
      <c r="V24" s="23">
        <v>150</v>
      </c>
      <c r="W24" s="23">
        <v>150</v>
      </c>
      <c r="X24" s="52">
        <f t="shared" si="1"/>
        <v>167.6</v>
      </c>
      <c r="Y24" s="52">
        <f t="shared" si="2"/>
        <v>5.3</v>
      </c>
      <c r="Z24" s="53">
        <f t="shared" si="3"/>
        <v>1.5854374633000687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s="6" customFormat="1">
      <c r="A25" s="8"/>
      <c r="B25" s="8" t="s">
        <v>14</v>
      </c>
      <c r="C25" s="8"/>
      <c r="D25" s="30">
        <v>1440</v>
      </c>
      <c r="E25" s="31">
        <v>487</v>
      </c>
      <c r="F25" s="32">
        <f t="shared" si="0"/>
        <v>0.33819444444444446</v>
      </c>
      <c r="G25" s="22"/>
      <c r="H25" s="27">
        <v>5.2200000000000003E-2</v>
      </c>
      <c r="I25" s="27">
        <v>2.3999999999999998E-3</v>
      </c>
      <c r="J25" s="27">
        <v>0.19500000000000001</v>
      </c>
      <c r="K25" s="27">
        <v>8.6E-3</v>
      </c>
      <c r="L25" s="28">
        <v>2.6620000000000001E-2</v>
      </c>
      <c r="M25" s="28">
        <v>8.3000000000000001E-4</v>
      </c>
      <c r="N25" s="28">
        <v>8.8999999999999999E-3</v>
      </c>
      <c r="O25" s="28">
        <v>4.2999999999999999E-4</v>
      </c>
      <c r="P25" s="29">
        <v>0.20035</v>
      </c>
      <c r="Q25" s="9"/>
      <c r="R25" s="23">
        <v>169.4</v>
      </c>
      <c r="S25" s="23">
        <v>5.2</v>
      </c>
      <c r="T25" s="23">
        <v>180.8</v>
      </c>
      <c r="U25" s="23">
        <v>7.3</v>
      </c>
      <c r="V25" s="23">
        <v>284</v>
      </c>
      <c r="W25" s="23">
        <v>100</v>
      </c>
      <c r="X25" s="52">
        <f t="shared" si="1"/>
        <v>169.4</v>
      </c>
      <c r="Y25" s="52">
        <f t="shared" si="2"/>
        <v>5.2</v>
      </c>
      <c r="Z25" s="53">
        <f t="shared" si="3"/>
        <v>6.3053097345132771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s="6" customFormat="1">
      <c r="A26" s="8"/>
      <c r="B26" s="8" t="s">
        <v>20</v>
      </c>
      <c r="C26" s="8"/>
      <c r="D26" s="30">
        <v>775</v>
      </c>
      <c r="E26" s="31">
        <v>248</v>
      </c>
      <c r="F26" s="32">
        <f t="shared" si="0"/>
        <v>0.32</v>
      </c>
      <c r="G26" s="22"/>
      <c r="H26" s="27">
        <v>4.8099999999999997E-2</v>
      </c>
      <c r="I26" s="27">
        <v>2.3999999999999998E-3</v>
      </c>
      <c r="J26" s="27">
        <v>0.18190000000000001</v>
      </c>
      <c r="K26" s="27">
        <v>8.6999999999999994E-3</v>
      </c>
      <c r="L26" s="28">
        <v>2.665E-2</v>
      </c>
      <c r="M26" s="28">
        <v>8.4999999999999995E-4</v>
      </c>
      <c r="N26" s="28">
        <v>9.1599999999999997E-3</v>
      </c>
      <c r="O26" s="28">
        <v>4.6999999999999999E-4</v>
      </c>
      <c r="P26" s="29">
        <v>0.27554000000000001</v>
      </c>
      <c r="Q26" s="9"/>
      <c r="R26" s="23">
        <v>169.5</v>
      </c>
      <c r="S26" s="23">
        <v>5.3</v>
      </c>
      <c r="T26" s="23">
        <v>169.6</v>
      </c>
      <c r="U26" s="23">
        <v>7.5</v>
      </c>
      <c r="V26" s="23">
        <v>102</v>
      </c>
      <c r="W26" s="23">
        <v>110</v>
      </c>
      <c r="X26" s="52">
        <f t="shared" si="1"/>
        <v>169.5</v>
      </c>
      <c r="Y26" s="52">
        <f t="shared" si="2"/>
        <v>5.3</v>
      </c>
      <c r="Z26" s="53">
        <f t="shared" si="3"/>
        <v>5.8962264150940046E-2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s="6" customFormat="1">
      <c r="A27" s="8"/>
      <c r="B27" s="8" t="s">
        <v>12</v>
      </c>
      <c r="C27" s="8"/>
      <c r="D27" s="30">
        <v>759</v>
      </c>
      <c r="E27" s="31">
        <v>264</v>
      </c>
      <c r="F27" s="32">
        <f t="shared" si="0"/>
        <v>0.34782608695652173</v>
      </c>
      <c r="G27" s="22"/>
      <c r="H27" s="27">
        <v>5.0099999999999999E-2</v>
      </c>
      <c r="I27" s="27">
        <v>3.2000000000000002E-3</v>
      </c>
      <c r="J27" s="27">
        <v>0.1832</v>
      </c>
      <c r="K27" s="27">
        <v>9.7999999999999997E-3</v>
      </c>
      <c r="L27" s="28">
        <v>2.665E-2</v>
      </c>
      <c r="M27" s="28">
        <v>8.4999999999999995E-4</v>
      </c>
      <c r="N27" s="28">
        <v>9.7599999999999996E-3</v>
      </c>
      <c r="O27" s="28">
        <v>4.2000000000000002E-4</v>
      </c>
      <c r="P27" s="29">
        <v>-0.13955000000000001</v>
      </c>
      <c r="Q27" s="9"/>
      <c r="R27" s="23">
        <v>169.6</v>
      </c>
      <c r="S27" s="23">
        <v>5.3</v>
      </c>
      <c r="T27" s="23">
        <v>172</v>
      </c>
      <c r="U27" s="23">
        <v>9</v>
      </c>
      <c r="V27" s="23">
        <v>200</v>
      </c>
      <c r="W27" s="23">
        <v>130</v>
      </c>
      <c r="X27" s="52">
        <f t="shared" si="1"/>
        <v>169.6</v>
      </c>
      <c r="Y27" s="52">
        <f t="shared" si="2"/>
        <v>5.3</v>
      </c>
      <c r="Z27" s="53">
        <f t="shared" si="3"/>
        <v>1.3953488372093057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s="6" customFormat="1">
      <c r="A28" s="8"/>
      <c r="B28" s="8" t="s">
        <v>34</v>
      </c>
      <c r="C28" s="8"/>
      <c r="D28" s="30">
        <v>518</v>
      </c>
      <c r="E28" s="31">
        <v>181</v>
      </c>
      <c r="F28" s="32">
        <f t="shared" si="0"/>
        <v>0.34942084942084944</v>
      </c>
      <c r="G28" s="22"/>
      <c r="H28" s="27">
        <v>5.1200000000000002E-2</v>
      </c>
      <c r="I28" s="27">
        <v>4.3E-3</v>
      </c>
      <c r="J28" s="27">
        <v>0.187</v>
      </c>
      <c r="K28" s="27">
        <v>1.4999999999999999E-2</v>
      </c>
      <c r="L28" s="28">
        <v>2.666E-2</v>
      </c>
      <c r="M28" s="28">
        <v>9.7000000000000005E-4</v>
      </c>
      <c r="N28" s="28">
        <v>8.8699999999999994E-3</v>
      </c>
      <c r="O28" s="28">
        <v>5.2999999999999998E-4</v>
      </c>
      <c r="P28" s="29">
        <v>0.17454</v>
      </c>
      <c r="Q28" s="9"/>
      <c r="R28" s="23">
        <v>169.6</v>
      </c>
      <c r="S28" s="23">
        <v>6.1</v>
      </c>
      <c r="T28" s="23">
        <v>174</v>
      </c>
      <c r="U28" s="23">
        <v>13</v>
      </c>
      <c r="V28" s="23">
        <v>230</v>
      </c>
      <c r="W28" s="23">
        <v>180</v>
      </c>
      <c r="X28" s="52">
        <f t="shared" si="1"/>
        <v>169.6</v>
      </c>
      <c r="Y28" s="52">
        <f t="shared" si="2"/>
        <v>6.1</v>
      </c>
      <c r="Z28" s="53">
        <f t="shared" si="3"/>
        <v>2.5287356321839116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s="6" customFormat="1">
      <c r="A29" s="8"/>
      <c r="B29" s="8" t="s">
        <v>21</v>
      </c>
      <c r="C29" s="8"/>
      <c r="D29" s="30">
        <v>943</v>
      </c>
      <c r="E29" s="31">
        <v>255</v>
      </c>
      <c r="F29" s="32">
        <f t="shared" si="0"/>
        <v>0.27041357370095442</v>
      </c>
      <c r="G29" s="22"/>
      <c r="H29" s="27">
        <v>5.0599999999999999E-2</v>
      </c>
      <c r="I29" s="27">
        <v>3.3999999999999998E-3</v>
      </c>
      <c r="J29" s="27">
        <v>0.19</v>
      </c>
      <c r="K29" s="27">
        <v>1.2E-2</v>
      </c>
      <c r="L29" s="28">
        <v>2.6759999999999999E-2</v>
      </c>
      <c r="M29" s="28">
        <v>8.7000000000000001E-4</v>
      </c>
      <c r="N29" s="28">
        <v>9.2499999999999995E-3</v>
      </c>
      <c r="O29" s="28">
        <v>4.6999999999999999E-4</v>
      </c>
      <c r="P29" s="29">
        <v>-7.8543000000000002E-2</v>
      </c>
      <c r="Q29" s="9"/>
      <c r="R29" s="23">
        <v>170.2</v>
      </c>
      <c r="S29" s="23">
        <v>5.5</v>
      </c>
      <c r="T29" s="23">
        <v>176.6</v>
      </c>
      <c r="U29" s="23">
        <v>11</v>
      </c>
      <c r="V29" s="23">
        <v>220</v>
      </c>
      <c r="W29" s="23">
        <v>150</v>
      </c>
      <c r="X29" s="52">
        <f t="shared" si="1"/>
        <v>170.2</v>
      </c>
      <c r="Y29" s="52">
        <f t="shared" si="2"/>
        <v>5.5</v>
      </c>
      <c r="Z29" s="53">
        <f t="shared" si="3"/>
        <v>3.6240090600226531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s="6" customFormat="1">
      <c r="A30" s="8"/>
      <c r="B30" s="8" t="s">
        <v>37</v>
      </c>
      <c r="C30" s="8"/>
      <c r="D30" s="30">
        <v>863</v>
      </c>
      <c r="E30" s="31">
        <v>221</v>
      </c>
      <c r="F30" s="32">
        <f t="shared" si="0"/>
        <v>0.25608342989571264</v>
      </c>
      <c r="G30" s="22"/>
      <c r="H30" s="27">
        <v>4.9700000000000001E-2</v>
      </c>
      <c r="I30" s="27">
        <v>2.5000000000000001E-3</v>
      </c>
      <c r="J30" s="27">
        <v>0.1835</v>
      </c>
      <c r="K30" s="27">
        <v>8.3999999999999995E-3</v>
      </c>
      <c r="L30" s="28">
        <v>2.6749999999999999E-2</v>
      </c>
      <c r="M30" s="28">
        <v>8.4999999999999995E-4</v>
      </c>
      <c r="N30" s="28">
        <v>9.8600000000000007E-3</v>
      </c>
      <c r="O30" s="28">
        <v>4.8000000000000001E-4</v>
      </c>
      <c r="P30" s="29">
        <v>2.2168E-2</v>
      </c>
      <c r="Q30" s="9"/>
      <c r="R30" s="23">
        <v>170.2</v>
      </c>
      <c r="S30" s="23">
        <v>5.3</v>
      </c>
      <c r="T30" s="23">
        <v>171.8</v>
      </c>
      <c r="U30" s="23">
        <v>7.4</v>
      </c>
      <c r="V30" s="23">
        <v>172</v>
      </c>
      <c r="W30" s="23">
        <v>110</v>
      </c>
      <c r="X30" s="52">
        <f t="shared" si="1"/>
        <v>170.2</v>
      </c>
      <c r="Y30" s="52">
        <f t="shared" si="2"/>
        <v>5.3</v>
      </c>
      <c r="Z30" s="53">
        <f t="shared" si="3"/>
        <v>0.93131548311992007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s="6" customFormat="1">
      <c r="A31" s="8"/>
      <c r="B31" s="8" t="s">
        <v>26</v>
      </c>
      <c r="C31" s="8"/>
      <c r="D31" s="30">
        <v>402</v>
      </c>
      <c r="E31" s="31">
        <v>83</v>
      </c>
      <c r="F31" s="32">
        <f t="shared" si="0"/>
        <v>0.20646766169154229</v>
      </c>
      <c r="G31" s="22"/>
      <c r="H31" s="27">
        <v>5.0999999999999997E-2</v>
      </c>
      <c r="I31" s="27">
        <v>4.7999999999999996E-3</v>
      </c>
      <c r="J31" s="27">
        <v>0.19500000000000001</v>
      </c>
      <c r="K31" s="27">
        <v>1.6E-2</v>
      </c>
      <c r="L31" s="28">
        <v>2.6849999999999999E-2</v>
      </c>
      <c r="M31" s="28">
        <v>1.1000000000000001E-3</v>
      </c>
      <c r="N31" s="28">
        <v>1.11E-2</v>
      </c>
      <c r="O31" s="28">
        <v>1.1000000000000001E-3</v>
      </c>
      <c r="P31" s="29">
        <v>-0.39106000000000002</v>
      </c>
      <c r="Q31" s="9"/>
      <c r="R31" s="23">
        <v>170.8</v>
      </c>
      <c r="S31" s="23">
        <v>7.1</v>
      </c>
      <c r="T31" s="23">
        <v>181</v>
      </c>
      <c r="U31" s="23">
        <v>14</v>
      </c>
      <c r="V31" s="23">
        <v>260</v>
      </c>
      <c r="W31" s="23">
        <v>220</v>
      </c>
      <c r="X31" s="52">
        <f t="shared" si="1"/>
        <v>170.8</v>
      </c>
      <c r="Y31" s="52">
        <f t="shared" si="2"/>
        <v>7.1</v>
      </c>
      <c r="Z31" s="53">
        <f t="shared" si="3"/>
        <v>5.6353591160220926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s="6" customFormat="1">
      <c r="A32" s="8"/>
      <c r="B32" s="8" t="s">
        <v>22</v>
      </c>
      <c r="C32" s="8"/>
      <c r="D32" s="30">
        <v>619</v>
      </c>
      <c r="E32" s="31">
        <v>172</v>
      </c>
      <c r="F32" s="32">
        <f t="shared" si="0"/>
        <v>0.27786752827140548</v>
      </c>
      <c r="G32" s="22"/>
      <c r="H32" s="27">
        <v>4.9599999999999998E-2</v>
      </c>
      <c r="I32" s="27">
        <v>3.5000000000000001E-3</v>
      </c>
      <c r="J32" s="27">
        <v>0.191</v>
      </c>
      <c r="K32" s="27">
        <v>1.2E-2</v>
      </c>
      <c r="L32" s="28">
        <v>2.691E-2</v>
      </c>
      <c r="M32" s="28">
        <v>9.6000000000000002E-4</v>
      </c>
      <c r="N32" s="28">
        <v>9.7699999999999992E-3</v>
      </c>
      <c r="O32" s="28">
        <v>6.4000000000000005E-4</v>
      </c>
      <c r="P32" s="29">
        <v>-4.1828999999999998E-2</v>
      </c>
      <c r="Q32" s="9"/>
      <c r="R32" s="23">
        <v>171.2</v>
      </c>
      <c r="S32" s="23">
        <v>6</v>
      </c>
      <c r="T32" s="23">
        <v>179</v>
      </c>
      <c r="U32" s="23">
        <v>9.5</v>
      </c>
      <c r="V32" s="23">
        <v>210</v>
      </c>
      <c r="W32" s="23">
        <v>150</v>
      </c>
      <c r="X32" s="52">
        <f t="shared" si="1"/>
        <v>171.2</v>
      </c>
      <c r="Y32" s="52">
        <f t="shared" si="2"/>
        <v>6</v>
      </c>
      <c r="Z32" s="53">
        <f t="shared" si="3"/>
        <v>4.3575418994413475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s="6" customFormat="1">
      <c r="A33" s="8"/>
      <c r="B33" s="8" t="s">
        <v>36</v>
      </c>
      <c r="C33" s="8"/>
      <c r="D33" s="30">
        <v>685</v>
      </c>
      <c r="E33" s="31">
        <v>184</v>
      </c>
      <c r="F33" s="32">
        <f t="shared" si="0"/>
        <v>0.2686131386861314</v>
      </c>
      <c r="G33" s="22"/>
      <c r="H33" s="27">
        <v>5.3999999999999999E-2</v>
      </c>
      <c r="I33" s="27">
        <v>4.0000000000000001E-3</v>
      </c>
      <c r="J33" s="27">
        <v>0.19900000000000001</v>
      </c>
      <c r="K33" s="27">
        <v>1.2999999999999999E-2</v>
      </c>
      <c r="L33" s="28">
        <v>2.7009999999999999E-2</v>
      </c>
      <c r="M33" s="28">
        <v>9.3000000000000005E-4</v>
      </c>
      <c r="N33" s="28">
        <v>9.5499999999999995E-3</v>
      </c>
      <c r="O33" s="28">
        <v>5.0000000000000001E-4</v>
      </c>
      <c r="P33" s="29">
        <v>-0.34942000000000001</v>
      </c>
      <c r="Q33" s="9"/>
      <c r="R33" s="23">
        <v>171.8</v>
      </c>
      <c r="S33" s="23">
        <v>5.8</v>
      </c>
      <c r="T33" s="23">
        <v>184.2</v>
      </c>
      <c r="U33" s="23">
        <v>11</v>
      </c>
      <c r="V33" s="23">
        <v>340</v>
      </c>
      <c r="W33" s="23">
        <v>160</v>
      </c>
      <c r="X33" s="52">
        <f t="shared" si="1"/>
        <v>171.8</v>
      </c>
      <c r="Y33" s="52">
        <f t="shared" si="2"/>
        <v>5.8</v>
      </c>
      <c r="Z33" s="53">
        <f t="shared" si="3"/>
        <v>6.7318132464712148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s="6" customFormat="1">
      <c r="A34" s="8"/>
      <c r="B34" s="8" t="s">
        <v>5</v>
      </c>
      <c r="C34" s="8"/>
      <c r="D34" s="30">
        <v>753</v>
      </c>
      <c r="E34" s="31">
        <v>164</v>
      </c>
      <c r="F34" s="32">
        <f t="shared" si="0"/>
        <v>0.21779548472775564</v>
      </c>
      <c r="G34" s="22"/>
      <c r="H34" s="27">
        <v>5.1200000000000002E-2</v>
      </c>
      <c r="I34" s="27">
        <v>3.5000000000000001E-3</v>
      </c>
      <c r="J34" s="27">
        <v>0.191</v>
      </c>
      <c r="K34" s="27">
        <v>1.2999999999999999E-2</v>
      </c>
      <c r="L34" s="28">
        <v>2.7019999999999999E-2</v>
      </c>
      <c r="M34" s="28">
        <v>8.7000000000000001E-4</v>
      </c>
      <c r="N34" s="28">
        <v>9.9600000000000001E-3</v>
      </c>
      <c r="O34" s="28">
        <v>5.5999999999999995E-4</v>
      </c>
      <c r="P34" s="29">
        <v>0.12822</v>
      </c>
      <c r="Q34" s="9"/>
      <c r="R34" s="23">
        <v>171.9</v>
      </c>
      <c r="S34" s="23">
        <v>5.5</v>
      </c>
      <c r="T34" s="23">
        <v>177.1</v>
      </c>
      <c r="U34" s="23">
        <v>11</v>
      </c>
      <c r="V34" s="23">
        <v>220</v>
      </c>
      <c r="W34" s="23">
        <v>150</v>
      </c>
      <c r="X34" s="52">
        <f t="shared" si="1"/>
        <v>171.9</v>
      </c>
      <c r="Y34" s="52">
        <f t="shared" si="2"/>
        <v>5.5</v>
      </c>
      <c r="Z34" s="53">
        <f t="shared" si="3"/>
        <v>2.93619424054206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s="6" customFormat="1">
      <c r="A35" s="8"/>
      <c r="B35" s="8" t="s">
        <v>7</v>
      </c>
      <c r="C35" s="8"/>
      <c r="D35" s="30">
        <v>742</v>
      </c>
      <c r="E35" s="31">
        <v>226</v>
      </c>
      <c r="F35" s="32">
        <f t="shared" si="0"/>
        <v>0.30458221024258758</v>
      </c>
      <c r="G35" s="22"/>
      <c r="H35" s="27">
        <v>4.9500000000000002E-2</v>
      </c>
      <c r="I35" s="27">
        <v>3.0000000000000001E-3</v>
      </c>
      <c r="J35" s="27">
        <v>0.18390000000000001</v>
      </c>
      <c r="K35" s="27">
        <v>1.0999999999999999E-2</v>
      </c>
      <c r="L35" s="28">
        <v>2.7060000000000001E-2</v>
      </c>
      <c r="M35" s="28">
        <v>8.4999999999999995E-4</v>
      </c>
      <c r="N35" s="28">
        <v>9.2899999999999996E-3</v>
      </c>
      <c r="O35" s="28">
        <v>2.9999999999999997E-4</v>
      </c>
      <c r="P35" s="29">
        <v>0.19009000000000001</v>
      </c>
      <c r="Q35" s="9"/>
      <c r="R35" s="23">
        <v>172.1</v>
      </c>
      <c r="S35" s="23">
        <v>5.3</v>
      </c>
      <c r="T35" s="23">
        <v>171</v>
      </c>
      <c r="U35" s="23">
        <v>9.1</v>
      </c>
      <c r="V35" s="23">
        <v>150</v>
      </c>
      <c r="W35" s="23">
        <v>130</v>
      </c>
      <c r="X35" s="52">
        <f t="shared" si="1"/>
        <v>172.1</v>
      </c>
      <c r="Y35" s="52">
        <f t="shared" si="2"/>
        <v>5.3</v>
      </c>
      <c r="Z35" s="53">
        <f t="shared" si="3"/>
        <v>-0.64327485380116622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s="6" customFormat="1">
      <c r="A36" s="8"/>
      <c r="B36" s="8" t="s">
        <v>9</v>
      </c>
      <c r="C36" s="8"/>
      <c r="D36" s="30">
        <v>619</v>
      </c>
      <c r="E36" s="31">
        <v>152</v>
      </c>
      <c r="F36" s="32">
        <f t="shared" si="0"/>
        <v>0.2455573505654281</v>
      </c>
      <c r="G36" s="22"/>
      <c r="H36" s="27">
        <v>5.0200000000000002E-2</v>
      </c>
      <c r="I36" s="27">
        <v>3.5000000000000001E-3</v>
      </c>
      <c r="J36" s="27">
        <v>0.187</v>
      </c>
      <c r="K36" s="27">
        <v>1.2999999999999999E-2</v>
      </c>
      <c r="L36" s="28">
        <v>2.7089999999999999E-2</v>
      </c>
      <c r="M36" s="28">
        <v>9.2000000000000003E-4</v>
      </c>
      <c r="N36" s="28">
        <v>9.3600000000000003E-3</v>
      </c>
      <c r="O36" s="28">
        <v>5.4000000000000001E-4</v>
      </c>
      <c r="P36" s="29">
        <v>8.5584999999999994E-2</v>
      </c>
      <c r="Q36" s="9"/>
      <c r="R36" s="23">
        <v>172.3</v>
      </c>
      <c r="S36" s="23">
        <v>5.8</v>
      </c>
      <c r="T36" s="23">
        <v>173.8</v>
      </c>
      <c r="U36" s="23">
        <v>11</v>
      </c>
      <c r="V36" s="23">
        <v>200</v>
      </c>
      <c r="W36" s="23">
        <v>150</v>
      </c>
      <c r="X36" s="52">
        <f t="shared" si="1"/>
        <v>172.3</v>
      </c>
      <c r="Y36" s="52">
        <f t="shared" si="2"/>
        <v>5.8</v>
      </c>
      <c r="Z36" s="53">
        <f t="shared" si="3"/>
        <v>0.86306098964326805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s="6" customFormat="1">
      <c r="A37" s="8"/>
      <c r="B37" s="8" t="s">
        <v>33</v>
      </c>
      <c r="C37" s="8"/>
      <c r="D37" s="30">
        <v>234</v>
      </c>
      <c r="E37" s="31">
        <v>78.3</v>
      </c>
      <c r="F37" s="32">
        <f t="shared" si="0"/>
        <v>0.33461538461538459</v>
      </c>
      <c r="G37" s="22"/>
      <c r="H37" s="27">
        <v>5.3900000000000003E-2</v>
      </c>
      <c r="I37" s="27">
        <v>5.5999999999999999E-3</v>
      </c>
      <c r="J37" s="27">
        <v>0.2</v>
      </c>
      <c r="K37" s="27">
        <v>0.02</v>
      </c>
      <c r="L37" s="28">
        <v>2.7099999999999999E-2</v>
      </c>
      <c r="M37" s="28">
        <v>1.2999999999999999E-3</v>
      </c>
      <c r="N37" s="28">
        <v>9.9000000000000008E-3</v>
      </c>
      <c r="O37" s="28">
        <v>1.1000000000000001E-3</v>
      </c>
      <c r="P37" s="29">
        <v>2.5477E-3</v>
      </c>
      <c r="Q37" s="9"/>
      <c r="R37" s="23">
        <v>172.3</v>
      </c>
      <c r="S37" s="23">
        <v>8</v>
      </c>
      <c r="T37" s="23">
        <v>185</v>
      </c>
      <c r="U37" s="23">
        <v>17</v>
      </c>
      <c r="V37" s="23">
        <v>300</v>
      </c>
      <c r="W37" s="23">
        <v>220</v>
      </c>
      <c r="X37" s="52">
        <f t="shared" si="1"/>
        <v>172.3</v>
      </c>
      <c r="Y37" s="52">
        <f t="shared" si="2"/>
        <v>8</v>
      </c>
      <c r="Z37" s="53">
        <f t="shared" si="3"/>
        <v>6.8648648648648587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s="6" customFormat="1">
      <c r="A38" s="8"/>
      <c r="B38" s="8" t="s">
        <v>32</v>
      </c>
      <c r="C38" s="8"/>
      <c r="D38" s="30">
        <v>540</v>
      </c>
      <c r="E38" s="31">
        <v>115</v>
      </c>
      <c r="F38" s="32">
        <f t="shared" si="0"/>
        <v>0.21296296296296297</v>
      </c>
      <c r="G38" s="22"/>
      <c r="H38" s="27">
        <v>5.04E-2</v>
      </c>
      <c r="I38" s="27">
        <v>3.5000000000000001E-3</v>
      </c>
      <c r="J38" s="27">
        <v>0.1928</v>
      </c>
      <c r="K38" s="27">
        <v>1.0999999999999999E-2</v>
      </c>
      <c r="L38" s="28">
        <v>2.7179999999999999E-2</v>
      </c>
      <c r="M38" s="28">
        <v>9.5E-4</v>
      </c>
      <c r="N38" s="28">
        <v>9.2099999999999994E-3</v>
      </c>
      <c r="O38" s="28">
        <v>6.7000000000000002E-4</v>
      </c>
      <c r="P38" s="29">
        <v>-0.21587999999999999</v>
      </c>
      <c r="Q38" s="9"/>
      <c r="R38" s="23">
        <v>172.9</v>
      </c>
      <c r="S38" s="23">
        <v>6</v>
      </c>
      <c r="T38" s="23">
        <v>178.8</v>
      </c>
      <c r="U38" s="23">
        <v>9.4</v>
      </c>
      <c r="V38" s="23">
        <v>200</v>
      </c>
      <c r="W38" s="23">
        <v>150</v>
      </c>
      <c r="X38" s="52">
        <f t="shared" si="1"/>
        <v>172.9</v>
      </c>
      <c r="Y38" s="52">
        <f t="shared" si="2"/>
        <v>6</v>
      </c>
      <c r="Z38" s="53">
        <f t="shared" si="3"/>
        <v>3.2997762863534703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s="6" customFormat="1">
      <c r="A39" s="8"/>
      <c r="B39" s="8" t="s">
        <v>15</v>
      </c>
      <c r="C39" s="8"/>
      <c r="D39" s="30">
        <v>546</v>
      </c>
      <c r="E39" s="31">
        <v>133</v>
      </c>
      <c r="F39" s="32">
        <f t="shared" si="0"/>
        <v>0.24358974358974358</v>
      </c>
      <c r="G39" s="22"/>
      <c r="H39" s="27">
        <v>5.0700000000000002E-2</v>
      </c>
      <c r="I39" s="27">
        <v>3.2000000000000002E-3</v>
      </c>
      <c r="J39" s="27">
        <v>0.19500000000000001</v>
      </c>
      <c r="K39" s="27">
        <v>1.2999999999999999E-2</v>
      </c>
      <c r="L39" s="28">
        <v>2.7199999999999998E-2</v>
      </c>
      <c r="M39" s="28">
        <v>8.9999999999999998E-4</v>
      </c>
      <c r="N39" s="28">
        <v>1.0749999999999999E-2</v>
      </c>
      <c r="O39" s="28">
        <v>8.0000000000000004E-4</v>
      </c>
      <c r="P39" s="29">
        <v>0.27411000000000002</v>
      </c>
      <c r="Q39" s="9"/>
      <c r="R39" s="23">
        <v>173</v>
      </c>
      <c r="S39" s="23">
        <v>5.6</v>
      </c>
      <c r="T39" s="23">
        <v>180.8</v>
      </c>
      <c r="U39" s="23">
        <v>11</v>
      </c>
      <c r="V39" s="23">
        <v>230</v>
      </c>
      <c r="W39" s="23">
        <v>150</v>
      </c>
      <c r="X39" s="52">
        <f t="shared" si="1"/>
        <v>173</v>
      </c>
      <c r="Y39" s="52">
        <f t="shared" si="2"/>
        <v>5.6</v>
      </c>
      <c r="Z39" s="53">
        <f t="shared" si="3"/>
        <v>4.3141592920354039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s="6" customFormat="1">
      <c r="A40" s="8"/>
      <c r="B40" s="8" t="s">
        <v>30</v>
      </c>
      <c r="C40" s="8"/>
      <c r="D40" s="30">
        <v>1960</v>
      </c>
      <c r="E40" s="31">
        <v>184</v>
      </c>
      <c r="F40" s="32">
        <f t="shared" si="0"/>
        <v>9.3877551020408165E-2</v>
      </c>
      <c r="G40" s="22"/>
      <c r="H40" s="27">
        <v>4.7500000000000001E-2</v>
      </c>
      <c r="I40" s="27">
        <v>3.2000000000000002E-3</v>
      </c>
      <c r="J40" s="27">
        <v>0.17979999999999999</v>
      </c>
      <c r="K40" s="27">
        <v>1.0999999999999999E-2</v>
      </c>
      <c r="L40" s="28">
        <v>2.7400000000000001E-2</v>
      </c>
      <c r="M40" s="28">
        <v>9.3999999999999997E-4</v>
      </c>
      <c r="N40" s="28">
        <v>9.9399999999999992E-3</v>
      </c>
      <c r="O40" s="28">
        <v>4.8999999999999998E-4</v>
      </c>
      <c r="P40" s="29">
        <v>0.10174</v>
      </c>
      <c r="Q40" s="9"/>
      <c r="R40" s="23">
        <v>174.3</v>
      </c>
      <c r="S40" s="23">
        <v>5.9</v>
      </c>
      <c r="T40" s="23">
        <v>167.8</v>
      </c>
      <c r="U40" s="23">
        <v>9.6</v>
      </c>
      <c r="V40" s="23">
        <v>100</v>
      </c>
      <c r="W40" s="23">
        <v>150</v>
      </c>
      <c r="X40" s="52">
        <f t="shared" si="1"/>
        <v>174.3</v>
      </c>
      <c r="Y40" s="52">
        <f t="shared" si="2"/>
        <v>5.9</v>
      </c>
      <c r="Z40" s="53">
        <f t="shared" si="3"/>
        <v>-3.8736591179976161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s="6" customFormat="1">
      <c r="A41" s="8"/>
      <c r="B41" s="8" t="s">
        <v>16</v>
      </c>
      <c r="C41" s="8"/>
      <c r="D41" s="30">
        <v>593</v>
      </c>
      <c r="E41" s="31">
        <v>217</v>
      </c>
      <c r="F41" s="32">
        <f t="shared" si="0"/>
        <v>0.36593591905564926</v>
      </c>
      <c r="G41" s="22"/>
      <c r="H41" s="27">
        <v>5.16E-2</v>
      </c>
      <c r="I41" s="27">
        <v>3.2000000000000002E-3</v>
      </c>
      <c r="J41" s="27">
        <v>0.19500000000000001</v>
      </c>
      <c r="K41" s="27">
        <v>1.0999999999999999E-2</v>
      </c>
      <c r="L41" s="28">
        <v>2.7570000000000001E-2</v>
      </c>
      <c r="M41" s="28">
        <v>9.5E-4</v>
      </c>
      <c r="N41" s="28">
        <v>1.0200000000000001E-2</v>
      </c>
      <c r="O41" s="28">
        <v>5.8E-4</v>
      </c>
      <c r="P41" s="29">
        <v>0.11896</v>
      </c>
      <c r="Q41" s="9"/>
      <c r="R41" s="23">
        <v>175.3</v>
      </c>
      <c r="S41" s="23">
        <v>5.9</v>
      </c>
      <c r="T41" s="23">
        <v>180.6</v>
      </c>
      <c r="U41" s="23">
        <v>9.3000000000000007</v>
      </c>
      <c r="V41" s="23">
        <v>250</v>
      </c>
      <c r="W41" s="23">
        <v>140</v>
      </c>
      <c r="X41" s="52">
        <f t="shared" si="1"/>
        <v>175.3</v>
      </c>
      <c r="Y41" s="52">
        <f t="shared" si="2"/>
        <v>5.9</v>
      </c>
      <c r="Z41" s="53">
        <f t="shared" si="3"/>
        <v>2.9346622369878088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s="6" customFormat="1">
      <c r="A42" s="8"/>
      <c r="B42" s="8" t="s">
        <v>19</v>
      </c>
      <c r="C42" s="8"/>
      <c r="D42" s="30">
        <v>478</v>
      </c>
      <c r="E42" s="31">
        <v>130</v>
      </c>
      <c r="F42" s="32">
        <f t="shared" si="0"/>
        <v>0.27196652719665271</v>
      </c>
      <c r="G42" s="22"/>
      <c r="H42" s="27">
        <v>5.4399999999999997E-2</v>
      </c>
      <c r="I42" s="27">
        <v>5.8999999999999999E-3</v>
      </c>
      <c r="J42" s="27">
        <v>0.21</v>
      </c>
      <c r="K42" s="27">
        <v>2.1000000000000001E-2</v>
      </c>
      <c r="L42" s="28">
        <v>2.7869999999999999E-2</v>
      </c>
      <c r="M42" s="28">
        <v>9.5E-4</v>
      </c>
      <c r="N42" s="28">
        <v>1.0359999999999999E-2</v>
      </c>
      <c r="O42" s="28">
        <v>9.5E-4</v>
      </c>
      <c r="P42" s="29">
        <v>-0.18872</v>
      </c>
      <c r="Q42" s="9"/>
      <c r="R42" s="23">
        <v>177.2</v>
      </c>
      <c r="S42" s="23">
        <v>5.9</v>
      </c>
      <c r="T42" s="23">
        <v>196</v>
      </c>
      <c r="U42" s="23">
        <v>19</v>
      </c>
      <c r="V42" s="23">
        <v>370</v>
      </c>
      <c r="W42" s="23">
        <v>240</v>
      </c>
      <c r="X42" s="52">
        <f t="shared" si="1"/>
        <v>177.2</v>
      </c>
      <c r="Y42" s="52">
        <f t="shared" si="2"/>
        <v>5.9</v>
      </c>
      <c r="Z42" s="53">
        <f t="shared" si="3"/>
        <v>9.5918367346938833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s="6" customFormat="1">
      <c r="A43" s="8"/>
      <c r="B43" s="8" t="s">
        <v>24</v>
      </c>
      <c r="C43" s="8"/>
      <c r="D43" s="30">
        <v>355</v>
      </c>
      <c r="E43" s="31">
        <v>82.5</v>
      </c>
      <c r="F43" s="32">
        <f t="shared" si="0"/>
        <v>0.23239436619718309</v>
      </c>
      <c r="G43" s="22"/>
      <c r="H43" s="27">
        <v>5.5E-2</v>
      </c>
      <c r="I43" s="27">
        <v>3.5999999999999999E-3</v>
      </c>
      <c r="J43" s="27">
        <v>0.219</v>
      </c>
      <c r="K43" s="27">
        <v>1.4999999999999999E-2</v>
      </c>
      <c r="L43" s="28">
        <v>2.8969999999999999E-2</v>
      </c>
      <c r="M43" s="28">
        <v>1E-3</v>
      </c>
      <c r="N43" s="28">
        <v>1.24E-2</v>
      </c>
      <c r="O43" s="28">
        <v>1.1000000000000001E-3</v>
      </c>
      <c r="P43" s="29">
        <v>0.16119</v>
      </c>
      <c r="Q43" s="9"/>
      <c r="R43" s="23">
        <v>184.1</v>
      </c>
      <c r="S43" s="23">
        <v>6.3</v>
      </c>
      <c r="T43" s="23">
        <v>203</v>
      </c>
      <c r="U43" s="23">
        <v>12</v>
      </c>
      <c r="V43" s="23">
        <v>400</v>
      </c>
      <c r="W43" s="23">
        <v>150</v>
      </c>
      <c r="X43" s="52">
        <f t="shared" si="1"/>
        <v>184.1</v>
      </c>
      <c r="Y43" s="52">
        <f t="shared" si="2"/>
        <v>6.3</v>
      </c>
      <c r="Z43" s="53">
        <f t="shared" si="3"/>
        <v>9.31034482758621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s="6" customFormat="1" ht="6.75" customHeight="1">
      <c r="A44" s="8"/>
      <c r="B44" s="8"/>
      <c r="C44" s="8"/>
      <c r="D44" s="22"/>
      <c r="E44" s="56"/>
      <c r="F44" s="57"/>
      <c r="G44" s="22"/>
      <c r="H44" s="27"/>
      <c r="I44" s="27"/>
      <c r="J44" s="27"/>
      <c r="K44" s="27"/>
      <c r="L44" s="28"/>
      <c r="M44" s="28"/>
      <c r="N44" s="28"/>
      <c r="O44" s="28"/>
      <c r="P44" s="29"/>
      <c r="Q44" s="9"/>
      <c r="R44" s="23"/>
      <c r="S44" s="23"/>
      <c r="T44" s="23"/>
      <c r="U44" s="23"/>
      <c r="V44" s="23"/>
      <c r="W44" s="23"/>
      <c r="X44" s="24"/>
      <c r="Y44" s="24"/>
      <c r="Z44" s="25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s="6" customFormat="1">
      <c r="A45" s="8"/>
      <c r="B45" s="51" t="s">
        <v>71</v>
      </c>
      <c r="C45" s="8"/>
      <c r="D45" s="22"/>
      <c r="E45" s="56"/>
      <c r="F45" s="57"/>
      <c r="G45" s="22"/>
      <c r="H45" s="27"/>
      <c r="I45" s="27"/>
      <c r="J45" s="27"/>
      <c r="K45" s="27"/>
      <c r="L45" s="28"/>
      <c r="M45" s="28"/>
      <c r="N45" s="28"/>
      <c r="O45" s="28"/>
      <c r="P45" s="29"/>
      <c r="Q45" s="9"/>
      <c r="R45" s="23"/>
      <c r="S45" s="23"/>
      <c r="T45" s="23"/>
      <c r="U45" s="23"/>
      <c r="V45" s="23"/>
      <c r="W45" s="23"/>
      <c r="X45" s="24"/>
      <c r="Y45" s="24"/>
      <c r="Z45" s="25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s="6" customFormat="1">
      <c r="A46" s="8"/>
      <c r="B46" s="8" t="s">
        <v>56</v>
      </c>
      <c r="C46" s="8"/>
      <c r="D46" s="30">
        <v>1069</v>
      </c>
      <c r="E46" s="31">
        <v>371</v>
      </c>
      <c r="F46" s="32">
        <f t="shared" ref="F46:F75" si="4">IF(E46="","",E46/D46)</f>
        <v>0.34705332086061741</v>
      </c>
      <c r="G46" s="22"/>
      <c r="H46" s="27">
        <v>5.1400000000000001E-2</v>
      </c>
      <c r="I46" s="27">
        <v>2.3999999999999998E-3</v>
      </c>
      <c r="J46" s="27">
        <v>0.1774</v>
      </c>
      <c r="K46" s="27">
        <v>7.7000000000000002E-3</v>
      </c>
      <c r="L46" s="28">
        <v>2.4979999999999999E-2</v>
      </c>
      <c r="M46" s="28">
        <v>7.9000000000000001E-4</v>
      </c>
      <c r="N46" s="28">
        <v>8.9800000000000001E-3</v>
      </c>
      <c r="O46" s="28">
        <v>2.9E-4</v>
      </c>
      <c r="P46" s="29">
        <v>9.2496999999999996E-2</v>
      </c>
      <c r="Q46" s="9"/>
      <c r="R46" s="23">
        <v>159.1</v>
      </c>
      <c r="S46" s="23">
        <v>4.9000000000000004</v>
      </c>
      <c r="T46" s="23">
        <v>165.7</v>
      </c>
      <c r="U46" s="23">
        <v>6.6</v>
      </c>
      <c r="V46" s="23">
        <v>264</v>
      </c>
      <c r="W46" s="23">
        <v>100</v>
      </c>
      <c r="X46" s="52">
        <f t="shared" ref="X46:X75" si="5">IF(OR(B46="",R46=""),"",IF((V46+R46)/2&gt;1400,V46,R46))</f>
        <v>159.1</v>
      </c>
      <c r="Y46" s="52">
        <f t="shared" ref="Y46:Y75" si="6">IF(OR(B46="",S46=""),"",IF((W46+S46)/2&gt;1400,W46,S46))</f>
        <v>4.9000000000000004</v>
      </c>
      <c r="Z46" s="53">
        <f t="shared" ref="Z46:Z75" si="7">IF(T46="","",(T46-R46)/T46*100)</f>
        <v>3.9831019915509929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s="6" customFormat="1">
      <c r="A47" s="8"/>
      <c r="B47" s="8" t="s">
        <v>45</v>
      </c>
      <c r="C47" s="8"/>
      <c r="D47" s="30">
        <v>2580</v>
      </c>
      <c r="E47" s="31">
        <v>398</v>
      </c>
      <c r="F47" s="32">
        <f t="shared" si="4"/>
        <v>0.15426356589147286</v>
      </c>
      <c r="G47" s="22"/>
      <c r="H47" s="27">
        <v>0.05</v>
      </c>
      <c r="I47" s="27">
        <v>2.5000000000000001E-3</v>
      </c>
      <c r="J47" s="27">
        <v>0.1782</v>
      </c>
      <c r="K47" s="27">
        <v>7.3000000000000001E-3</v>
      </c>
      <c r="L47" s="28">
        <v>2.5260000000000001E-2</v>
      </c>
      <c r="M47" s="28">
        <v>9.5E-4</v>
      </c>
      <c r="N47" s="28">
        <v>9.7699999999999992E-3</v>
      </c>
      <c r="O47" s="28">
        <v>5.2999999999999998E-4</v>
      </c>
      <c r="P47" s="29">
        <v>5.3856000000000001E-2</v>
      </c>
      <c r="Q47" s="9"/>
      <c r="R47" s="23">
        <v>160.80000000000001</v>
      </c>
      <c r="S47" s="23">
        <v>5.9</v>
      </c>
      <c r="T47" s="23">
        <v>166.4</v>
      </c>
      <c r="U47" s="23">
        <v>6.2</v>
      </c>
      <c r="V47" s="23">
        <v>188</v>
      </c>
      <c r="W47" s="23">
        <v>110</v>
      </c>
      <c r="X47" s="52">
        <f t="shared" si="5"/>
        <v>160.80000000000001</v>
      </c>
      <c r="Y47" s="52">
        <f t="shared" si="6"/>
        <v>5.9</v>
      </c>
      <c r="Z47" s="53">
        <f t="shared" si="7"/>
        <v>3.3653846153846119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s="6" customFormat="1">
      <c r="A48" s="8"/>
      <c r="B48" s="8" t="s">
        <v>57</v>
      </c>
      <c r="C48" s="8"/>
      <c r="D48" s="30">
        <v>1880</v>
      </c>
      <c r="E48" s="31">
        <v>625</v>
      </c>
      <c r="F48" s="32">
        <f t="shared" si="4"/>
        <v>0.33244680851063829</v>
      </c>
      <c r="G48" s="22"/>
      <c r="H48" s="27">
        <v>5.1400000000000001E-2</v>
      </c>
      <c r="I48" s="27">
        <v>2.3E-3</v>
      </c>
      <c r="J48" s="27">
        <v>0.18090000000000001</v>
      </c>
      <c r="K48" s="27">
        <v>8.3999999999999995E-3</v>
      </c>
      <c r="L48" s="28">
        <v>2.5350000000000001E-2</v>
      </c>
      <c r="M48" s="28">
        <v>7.7999999999999999E-4</v>
      </c>
      <c r="N48" s="28">
        <v>8.3300000000000006E-3</v>
      </c>
      <c r="O48" s="28">
        <v>2.4000000000000001E-4</v>
      </c>
      <c r="P48" s="29">
        <v>0.46371000000000001</v>
      </c>
      <c r="Q48" s="9"/>
      <c r="R48" s="23">
        <v>161.30000000000001</v>
      </c>
      <c r="S48" s="23">
        <v>4.9000000000000004</v>
      </c>
      <c r="T48" s="23">
        <v>168.7</v>
      </c>
      <c r="U48" s="23">
        <v>7.2</v>
      </c>
      <c r="V48" s="23">
        <v>244</v>
      </c>
      <c r="W48" s="23">
        <v>100</v>
      </c>
      <c r="X48" s="52">
        <f t="shared" si="5"/>
        <v>161.30000000000001</v>
      </c>
      <c r="Y48" s="52">
        <f t="shared" si="6"/>
        <v>4.9000000000000004</v>
      </c>
      <c r="Z48" s="53">
        <f t="shared" si="7"/>
        <v>4.3864848844101818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s="6" customFormat="1">
      <c r="A49" s="8"/>
      <c r="B49" s="8" t="s">
        <v>61</v>
      </c>
      <c r="C49" s="8"/>
      <c r="D49" s="30">
        <v>1530</v>
      </c>
      <c r="E49" s="31">
        <v>572</v>
      </c>
      <c r="F49" s="32">
        <f t="shared" si="4"/>
        <v>0.3738562091503268</v>
      </c>
      <c r="G49" s="22"/>
      <c r="H49" s="27">
        <v>4.9500000000000002E-2</v>
      </c>
      <c r="I49" s="27">
        <v>2.8999999999999998E-3</v>
      </c>
      <c r="J49" s="27">
        <v>0.1719</v>
      </c>
      <c r="K49" s="27">
        <v>9.4999999999999998E-3</v>
      </c>
      <c r="L49" s="28">
        <v>2.5610000000000001E-2</v>
      </c>
      <c r="M49" s="28">
        <v>7.7999999999999999E-4</v>
      </c>
      <c r="N49" s="28">
        <v>8.4200000000000004E-3</v>
      </c>
      <c r="O49" s="28">
        <v>3.4000000000000002E-4</v>
      </c>
      <c r="P49" s="29">
        <v>0.21773999999999999</v>
      </c>
      <c r="Q49" s="9"/>
      <c r="R49" s="23">
        <v>163</v>
      </c>
      <c r="S49" s="23">
        <v>4.9000000000000004</v>
      </c>
      <c r="T49" s="23">
        <v>160.9</v>
      </c>
      <c r="U49" s="23">
        <v>8.1999999999999993</v>
      </c>
      <c r="V49" s="23">
        <v>160</v>
      </c>
      <c r="W49" s="23">
        <v>130</v>
      </c>
      <c r="X49" s="52">
        <f t="shared" si="5"/>
        <v>163</v>
      </c>
      <c r="Y49" s="52">
        <f t="shared" si="6"/>
        <v>4.9000000000000004</v>
      </c>
      <c r="Z49" s="53">
        <f t="shared" si="7"/>
        <v>-1.3051584835301393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s="6" customFormat="1">
      <c r="A50" s="8"/>
      <c r="B50" s="8" t="s">
        <v>43</v>
      </c>
      <c r="C50" s="8"/>
      <c r="D50" s="30">
        <v>1640</v>
      </c>
      <c r="E50" s="31">
        <v>1200</v>
      </c>
      <c r="F50" s="32">
        <f t="shared" si="4"/>
        <v>0.73170731707317072</v>
      </c>
      <c r="G50" s="22"/>
      <c r="H50" s="27">
        <v>5.33E-2</v>
      </c>
      <c r="I50" s="27">
        <v>2.8999999999999998E-3</v>
      </c>
      <c r="J50" s="27">
        <v>0.18870000000000001</v>
      </c>
      <c r="K50" s="27">
        <v>0.01</v>
      </c>
      <c r="L50" s="28">
        <v>2.5680000000000001E-2</v>
      </c>
      <c r="M50" s="28">
        <v>8.3000000000000001E-4</v>
      </c>
      <c r="N50" s="28">
        <v>8.4499999999999992E-3</v>
      </c>
      <c r="O50" s="28">
        <v>2.2000000000000001E-4</v>
      </c>
      <c r="P50" s="29">
        <v>0.24704999999999999</v>
      </c>
      <c r="Q50" s="9"/>
      <c r="R50" s="23">
        <v>163.4</v>
      </c>
      <c r="S50" s="23">
        <v>5.2</v>
      </c>
      <c r="T50" s="23">
        <v>175.3</v>
      </c>
      <c r="U50" s="23">
        <v>8.6</v>
      </c>
      <c r="V50" s="23">
        <v>320</v>
      </c>
      <c r="W50" s="23">
        <v>120</v>
      </c>
      <c r="X50" s="52">
        <f t="shared" si="5"/>
        <v>163.4</v>
      </c>
      <c r="Y50" s="52">
        <f t="shared" si="6"/>
        <v>5.2</v>
      </c>
      <c r="Z50" s="53">
        <f t="shared" si="7"/>
        <v>6.7883628066172301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s="6" customFormat="1">
      <c r="A51" s="8"/>
      <c r="B51" s="8" t="s">
        <v>65</v>
      </c>
      <c r="C51" s="8"/>
      <c r="D51" s="30">
        <v>703</v>
      </c>
      <c r="E51" s="31">
        <v>258</v>
      </c>
      <c r="F51" s="32">
        <f t="shared" si="4"/>
        <v>0.36699857752489329</v>
      </c>
      <c r="G51" s="22"/>
      <c r="H51" s="27">
        <v>4.9200000000000001E-2</v>
      </c>
      <c r="I51" s="27">
        <v>3.0999999999999999E-3</v>
      </c>
      <c r="J51" s="27">
        <v>0.1789</v>
      </c>
      <c r="K51" s="27">
        <v>1.0999999999999999E-2</v>
      </c>
      <c r="L51" s="28">
        <v>2.58E-2</v>
      </c>
      <c r="M51" s="28">
        <v>8.8999999999999995E-4</v>
      </c>
      <c r="N51" s="28">
        <v>9.3799999999999994E-3</v>
      </c>
      <c r="O51" s="28">
        <v>5.1999999999999995E-4</v>
      </c>
      <c r="P51" s="29">
        <v>0.21051</v>
      </c>
      <c r="Q51" s="9"/>
      <c r="R51" s="23">
        <v>164.2</v>
      </c>
      <c r="S51" s="23">
        <v>5.6</v>
      </c>
      <c r="T51" s="23">
        <v>166.8</v>
      </c>
      <c r="U51" s="23">
        <v>9.6999999999999993</v>
      </c>
      <c r="V51" s="23">
        <v>170</v>
      </c>
      <c r="W51" s="23">
        <v>130</v>
      </c>
      <c r="X51" s="52">
        <f t="shared" si="5"/>
        <v>164.2</v>
      </c>
      <c r="Y51" s="52">
        <f t="shared" si="6"/>
        <v>5.6</v>
      </c>
      <c r="Z51" s="53">
        <f t="shared" si="7"/>
        <v>1.5587529976019321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s="6" customFormat="1">
      <c r="A52" s="8"/>
      <c r="B52" s="8" t="s">
        <v>54</v>
      </c>
      <c r="C52" s="8"/>
      <c r="D52" s="30">
        <v>997</v>
      </c>
      <c r="E52" s="31">
        <v>275</v>
      </c>
      <c r="F52" s="32">
        <f t="shared" si="4"/>
        <v>0.27582748244734201</v>
      </c>
      <c r="G52" s="22"/>
      <c r="H52" s="27">
        <v>4.8899999999999999E-2</v>
      </c>
      <c r="I52" s="27">
        <v>2.3E-3</v>
      </c>
      <c r="J52" s="27">
        <v>0.17599999999999999</v>
      </c>
      <c r="K52" s="27">
        <v>7.7999999999999996E-3</v>
      </c>
      <c r="L52" s="28">
        <v>2.5850000000000001E-2</v>
      </c>
      <c r="M52" s="28">
        <v>7.7999999999999999E-4</v>
      </c>
      <c r="N52" s="28">
        <v>8.3400000000000002E-3</v>
      </c>
      <c r="O52" s="28">
        <v>3.6000000000000002E-4</v>
      </c>
      <c r="P52" s="29">
        <v>0.27062000000000003</v>
      </c>
      <c r="Q52" s="9"/>
      <c r="R52" s="23">
        <v>164.5</v>
      </c>
      <c r="S52" s="23">
        <v>4.9000000000000004</v>
      </c>
      <c r="T52" s="23">
        <v>164.5</v>
      </c>
      <c r="U52" s="23">
        <v>6.7</v>
      </c>
      <c r="V52" s="23">
        <v>157</v>
      </c>
      <c r="W52" s="23">
        <v>100</v>
      </c>
      <c r="X52" s="52">
        <f t="shared" si="5"/>
        <v>164.5</v>
      </c>
      <c r="Y52" s="52">
        <f t="shared" si="6"/>
        <v>4.9000000000000004</v>
      </c>
      <c r="Z52" s="53">
        <f t="shared" si="7"/>
        <v>0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s="6" customFormat="1">
      <c r="A53" s="8"/>
      <c r="B53" s="8" t="s">
        <v>49</v>
      </c>
      <c r="C53" s="8"/>
      <c r="D53" s="30">
        <v>1029</v>
      </c>
      <c r="E53" s="31">
        <v>568</v>
      </c>
      <c r="F53" s="32">
        <f t="shared" si="4"/>
        <v>0.5519922254616132</v>
      </c>
      <c r="G53" s="22"/>
      <c r="H53" s="27">
        <v>5.0599999999999999E-2</v>
      </c>
      <c r="I53" s="27">
        <v>2.8E-3</v>
      </c>
      <c r="J53" s="27">
        <v>0.18090000000000001</v>
      </c>
      <c r="K53" s="27">
        <v>9.4999999999999998E-3</v>
      </c>
      <c r="L53" s="28">
        <v>2.588E-2</v>
      </c>
      <c r="M53" s="28">
        <v>8.0000000000000004E-4</v>
      </c>
      <c r="N53" s="28">
        <v>8.3899999999999999E-3</v>
      </c>
      <c r="O53" s="28">
        <v>2.7999999999999998E-4</v>
      </c>
      <c r="P53" s="29">
        <v>0.20871999999999999</v>
      </c>
      <c r="Q53" s="9"/>
      <c r="R53" s="23">
        <v>164.7</v>
      </c>
      <c r="S53" s="23">
        <v>5</v>
      </c>
      <c r="T53" s="23">
        <v>168.6</v>
      </c>
      <c r="U53" s="23">
        <v>8.1999999999999993</v>
      </c>
      <c r="V53" s="23">
        <v>205</v>
      </c>
      <c r="W53" s="23">
        <v>120</v>
      </c>
      <c r="X53" s="52">
        <f t="shared" si="5"/>
        <v>164.7</v>
      </c>
      <c r="Y53" s="52">
        <f t="shared" si="6"/>
        <v>5</v>
      </c>
      <c r="Z53" s="53">
        <f t="shared" si="7"/>
        <v>2.3131672597864803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s="6" customFormat="1">
      <c r="A54" s="8"/>
      <c r="B54" s="8" t="s">
        <v>41</v>
      </c>
      <c r="C54" s="8"/>
      <c r="D54" s="30">
        <v>905</v>
      </c>
      <c r="E54" s="31">
        <v>375</v>
      </c>
      <c r="F54" s="32">
        <f t="shared" si="4"/>
        <v>0.4143646408839779</v>
      </c>
      <c r="G54" s="22"/>
      <c r="H54" s="27">
        <v>5.0599999999999999E-2</v>
      </c>
      <c r="I54" s="27">
        <v>3.3999999999999998E-3</v>
      </c>
      <c r="J54" s="27">
        <v>0.18010000000000001</v>
      </c>
      <c r="K54" s="27">
        <v>1.0999999999999999E-2</v>
      </c>
      <c r="L54" s="28">
        <v>2.5950000000000001E-2</v>
      </c>
      <c r="M54" s="28">
        <v>8.8999999999999995E-4</v>
      </c>
      <c r="N54" s="28">
        <v>8.0599999999999995E-3</v>
      </c>
      <c r="O54" s="28">
        <v>4.0000000000000002E-4</v>
      </c>
      <c r="P54" s="29">
        <v>8.6259000000000002E-2</v>
      </c>
      <c r="Q54" s="9"/>
      <c r="R54" s="23">
        <v>165.1</v>
      </c>
      <c r="S54" s="23">
        <v>5.6</v>
      </c>
      <c r="T54" s="23">
        <v>167.9</v>
      </c>
      <c r="U54" s="23">
        <v>9.3000000000000007</v>
      </c>
      <c r="V54" s="23">
        <v>200</v>
      </c>
      <c r="W54" s="23">
        <v>140</v>
      </c>
      <c r="X54" s="52">
        <f t="shared" si="5"/>
        <v>165.1</v>
      </c>
      <c r="Y54" s="52">
        <f t="shared" si="6"/>
        <v>5.6</v>
      </c>
      <c r="Z54" s="53">
        <f t="shared" si="7"/>
        <v>1.6676593210244259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s="6" customFormat="1">
      <c r="A55" s="8"/>
      <c r="B55" s="8" t="s">
        <v>46</v>
      </c>
      <c r="C55" s="8"/>
      <c r="D55" s="30">
        <v>590</v>
      </c>
      <c r="E55" s="31">
        <v>202</v>
      </c>
      <c r="F55" s="32">
        <f t="shared" si="4"/>
        <v>0.34237288135593219</v>
      </c>
      <c r="G55" s="22"/>
      <c r="H55" s="27">
        <v>5.0900000000000001E-2</v>
      </c>
      <c r="I55" s="27">
        <v>3.7000000000000002E-3</v>
      </c>
      <c r="J55" s="27">
        <v>0.182</v>
      </c>
      <c r="K55" s="27">
        <v>1.2E-2</v>
      </c>
      <c r="L55" s="28">
        <v>2.6040000000000001E-2</v>
      </c>
      <c r="M55" s="28">
        <v>9.3000000000000005E-4</v>
      </c>
      <c r="N55" s="28">
        <v>8.5400000000000007E-3</v>
      </c>
      <c r="O55" s="28">
        <v>5.1999999999999995E-4</v>
      </c>
      <c r="P55" s="29">
        <v>7.1873000000000006E-2</v>
      </c>
      <c r="Q55" s="9"/>
      <c r="R55" s="23">
        <v>165.7</v>
      </c>
      <c r="S55" s="23">
        <v>5.9</v>
      </c>
      <c r="T55" s="23">
        <v>169.4</v>
      </c>
      <c r="U55" s="23">
        <v>11</v>
      </c>
      <c r="V55" s="23">
        <v>280</v>
      </c>
      <c r="W55" s="23">
        <v>180</v>
      </c>
      <c r="X55" s="52">
        <f t="shared" si="5"/>
        <v>165.7</v>
      </c>
      <c r="Y55" s="52">
        <f t="shared" si="6"/>
        <v>5.9</v>
      </c>
      <c r="Z55" s="53">
        <f t="shared" si="7"/>
        <v>2.1841794569067394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s="6" customFormat="1">
      <c r="A56" s="8"/>
      <c r="B56" s="8" t="s">
        <v>67</v>
      </c>
      <c r="C56" s="8"/>
      <c r="D56" s="30">
        <v>1061</v>
      </c>
      <c r="E56" s="31">
        <v>322</v>
      </c>
      <c r="F56" s="32">
        <f t="shared" si="4"/>
        <v>0.30348727615457116</v>
      </c>
      <c r="G56" s="22"/>
      <c r="H56" s="27">
        <v>5.0900000000000001E-2</v>
      </c>
      <c r="I56" s="27">
        <v>3.3999999999999998E-3</v>
      </c>
      <c r="J56" s="27">
        <v>0.18640000000000001</v>
      </c>
      <c r="K56" s="27">
        <v>1.0999999999999999E-2</v>
      </c>
      <c r="L56" s="28">
        <v>2.6210000000000001E-2</v>
      </c>
      <c r="M56" s="28">
        <v>8.0000000000000004E-4</v>
      </c>
      <c r="N56" s="28">
        <v>9.0200000000000002E-3</v>
      </c>
      <c r="O56" s="28">
        <v>4.6000000000000001E-4</v>
      </c>
      <c r="P56" s="29">
        <v>-4.5837999999999997E-2</v>
      </c>
      <c r="Q56" s="9"/>
      <c r="R56" s="23">
        <v>166.8</v>
      </c>
      <c r="S56" s="23">
        <v>5</v>
      </c>
      <c r="T56" s="23">
        <v>173.4</v>
      </c>
      <c r="U56" s="23">
        <v>9.5</v>
      </c>
      <c r="V56" s="23">
        <v>250</v>
      </c>
      <c r="W56" s="23">
        <v>140</v>
      </c>
      <c r="X56" s="52">
        <f t="shared" si="5"/>
        <v>166.8</v>
      </c>
      <c r="Y56" s="52">
        <f t="shared" si="6"/>
        <v>5</v>
      </c>
      <c r="Z56" s="53">
        <f t="shared" si="7"/>
        <v>3.8062283737024187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s="6" customFormat="1">
      <c r="A57" s="8"/>
      <c r="B57" s="8" t="s">
        <v>40</v>
      </c>
      <c r="C57" s="8"/>
      <c r="D57" s="30">
        <v>1199</v>
      </c>
      <c r="E57" s="31">
        <v>500</v>
      </c>
      <c r="F57" s="32">
        <f t="shared" si="4"/>
        <v>0.4170141784820684</v>
      </c>
      <c r="G57" s="22"/>
      <c r="H57" s="27">
        <v>5.0799999999999998E-2</v>
      </c>
      <c r="I57" s="27">
        <v>2.8E-3</v>
      </c>
      <c r="J57" s="27">
        <v>0.1847</v>
      </c>
      <c r="K57" s="27">
        <v>0.01</v>
      </c>
      <c r="L57" s="28">
        <v>2.6249999999999999E-2</v>
      </c>
      <c r="M57" s="28">
        <v>8.0000000000000004E-4</v>
      </c>
      <c r="N57" s="28">
        <v>8.7200000000000003E-3</v>
      </c>
      <c r="O57" s="28">
        <v>3.4000000000000002E-4</v>
      </c>
      <c r="P57" s="29">
        <v>0.17108999999999999</v>
      </c>
      <c r="Q57" s="9"/>
      <c r="R57" s="23">
        <v>167</v>
      </c>
      <c r="S57" s="23">
        <v>5</v>
      </c>
      <c r="T57" s="23">
        <v>171.9</v>
      </c>
      <c r="U57" s="23">
        <v>8.8000000000000007</v>
      </c>
      <c r="V57" s="23">
        <v>216</v>
      </c>
      <c r="W57" s="23">
        <v>120</v>
      </c>
      <c r="X57" s="52">
        <f t="shared" si="5"/>
        <v>167</v>
      </c>
      <c r="Y57" s="52">
        <f t="shared" si="6"/>
        <v>5</v>
      </c>
      <c r="Z57" s="53">
        <f t="shared" si="7"/>
        <v>2.8504944735311262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s="6" customFormat="1">
      <c r="A58" s="8"/>
      <c r="B58" s="8" t="s">
        <v>66</v>
      </c>
      <c r="C58" s="8"/>
      <c r="D58" s="30">
        <v>731</v>
      </c>
      <c r="E58" s="31">
        <v>271</v>
      </c>
      <c r="F58" s="32">
        <f t="shared" si="4"/>
        <v>0.37072503419972641</v>
      </c>
      <c r="G58" s="22"/>
      <c r="H58" s="27">
        <v>5.16E-2</v>
      </c>
      <c r="I58" s="27">
        <v>4.4999999999999997E-3</v>
      </c>
      <c r="J58" s="27">
        <v>0.187</v>
      </c>
      <c r="K58" s="27">
        <v>1.4999999999999999E-2</v>
      </c>
      <c r="L58" s="28">
        <v>2.6280000000000001E-2</v>
      </c>
      <c r="M58" s="28">
        <v>9.5E-4</v>
      </c>
      <c r="N58" s="28">
        <v>9.2599999999999991E-3</v>
      </c>
      <c r="O58" s="28">
        <v>5.4000000000000001E-4</v>
      </c>
      <c r="P58" s="29">
        <v>0.16223000000000001</v>
      </c>
      <c r="Q58" s="9"/>
      <c r="R58" s="23">
        <v>167.2</v>
      </c>
      <c r="S58" s="23">
        <v>6</v>
      </c>
      <c r="T58" s="23">
        <v>174</v>
      </c>
      <c r="U58" s="23">
        <v>13</v>
      </c>
      <c r="V58" s="23">
        <v>250</v>
      </c>
      <c r="W58" s="23">
        <v>200</v>
      </c>
      <c r="X58" s="52">
        <f t="shared" si="5"/>
        <v>167.2</v>
      </c>
      <c r="Y58" s="52">
        <f t="shared" si="6"/>
        <v>6</v>
      </c>
      <c r="Z58" s="53">
        <f t="shared" si="7"/>
        <v>3.9080459770115006</v>
      </c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s="6" customFormat="1">
      <c r="A59" s="8"/>
      <c r="B59" s="8" t="s">
        <v>52</v>
      </c>
      <c r="C59" s="8"/>
      <c r="D59" s="30">
        <v>743</v>
      </c>
      <c r="E59" s="31">
        <v>367</v>
      </c>
      <c r="F59" s="32">
        <f t="shared" si="4"/>
        <v>0.4939434724091521</v>
      </c>
      <c r="G59" s="22"/>
      <c r="H59" s="27">
        <v>5.0500000000000003E-2</v>
      </c>
      <c r="I59" s="27">
        <v>4.4000000000000003E-3</v>
      </c>
      <c r="J59" s="27">
        <v>0.184</v>
      </c>
      <c r="K59" s="27">
        <v>1.4E-2</v>
      </c>
      <c r="L59" s="28">
        <v>2.6329999999999999E-2</v>
      </c>
      <c r="M59" s="28">
        <v>8.9999999999999998E-4</v>
      </c>
      <c r="N59" s="28">
        <v>9.0699999999999999E-3</v>
      </c>
      <c r="O59" s="28">
        <v>4.6000000000000001E-4</v>
      </c>
      <c r="P59" s="29">
        <v>-0.15342</v>
      </c>
      <c r="Q59" s="9"/>
      <c r="R59" s="23">
        <v>167.6</v>
      </c>
      <c r="S59" s="23">
        <v>5.7</v>
      </c>
      <c r="T59" s="23">
        <v>171</v>
      </c>
      <c r="U59" s="23">
        <v>12</v>
      </c>
      <c r="V59" s="23">
        <v>190</v>
      </c>
      <c r="W59" s="23">
        <v>180</v>
      </c>
      <c r="X59" s="52">
        <f t="shared" si="5"/>
        <v>167.6</v>
      </c>
      <c r="Y59" s="52">
        <f t="shared" si="6"/>
        <v>5.7</v>
      </c>
      <c r="Z59" s="53">
        <f t="shared" si="7"/>
        <v>1.9883040935672547</v>
      </c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s="6" customFormat="1">
      <c r="A60" s="8"/>
      <c r="B60" s="8" t="s">
        <v>64</v>
      </c>
      <c r="C60" s="8"/>
      <c r="D60" s="30">
        <v>979</v>
      </c>
      <c r="E60" s="31">
        <v>317</v>
      </c>
      <c r="F60" s="32">
        <f t="shared" si="4"/>
        <v>0.32379979570990808</v>
      </c>
      <c r="G60" s="22"/>
      <c r="H60" s="27">
        <v>5.0900000000000001E-2</v>
      </c>
      <c r="I60" s="27">
        <v>2.8999999999999998E-3</v>
      </c>
      <c r="J60" s="27">
        <v>0.18970000000000001</v>
      </c>
      <c r="K60" s="27">
        <v>1.0999999999999999E-2</v>
      </c>
      <c r="L60" s="28">
        <v>2.6349999999999998E-2</v>
      </c>
      <c r="M60" s="28">
        <v>8.8000000000000003E-4</v>
      </c>
      <c r="N60" s="28">
        <v>8.9899999999999997E-3</v>
      </c>
      <c r="O60" s="28">
        <v>5.9999999999999995E-4</v>
      </c>
      <c r="P60" s="29">
        <v>1.0882000000000001E-3</v>
      </c>
      <c r="Q60" s="9"/>
      <c r="R60" s="23">
        <v>167.6</v>
      </c>
      <c r="S60" s="23">
        <v>5.6</v>
      </c>
      <c r="T60" s="23">
        <v>177.6</v>
      </c>
      <c r="U60" s="23">
        <v>8.6</v>
      </c>
      <c r="V60" s="23">
        <v>260</v>
      </c>
      <c r="W60" s="23">
        <v>140</v>
      </c>
      <c r="X60" s="52">
        <f t="shared" si="5"/>
        <v>167.6</v>
      </c>
      <c r="Y60" s="52">
        <f t="shared" si="6"/>
        <v>5.6</v>
      </c>
      <c r="Z60" s="53">
        <f t="shared" si="7"/>
        <v>5.6306306306306304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s="6" customFormat="1">
      <c r="A61" s="8"/>
      <c r="B61" s="8" t="s">
        <v>68</v>
      </c>
      <c r="C61" s="8"/>
      <c r="D61" s="30">
        <v>1116</v>
      </c>
      <c r="E61" s="31">
        <v>387</v>
      </c>
      <c r="F61" s="32">
        <f t="shared" si="4"/>
        <v>0.34677419354838712</v>
      </c>
      <c r="G61" s="22"/>
      <c r="H61" s="27">
        <v>4.9599999999999998E-2</v>
      </c>
      <c r="I61" s="27">
        <v>2.3999999999999998E-3</v>
      </c>
      <c r="J61" s="27">
        <v>0.18029999999999999</v>
      </c>
      <c r="K61" s="27">
        <v>7.7000000000000002E-3</v>
      </c>
      <c r="L61" s="28">
        <v>2.656E-2</v>
      </c>
      <c r="M61" s="28">
        <v>7.9000000000000001E-4</v>
      </c>
      <c r="N61" s="28">
        <v>9.0699999999999999E-3</v>
      </c>
      <c r="O61" s="28">
        <v>3.2000000000000003E-4</v>
      </c>
      <c r="P61" s="29">
        <v>9.0255000000000002E-2</v>
      </c>
      <c r="Q61" s="9"/>
      <c r="R61" s="23">
        <v>169</v>
      </c>
      <c r="S61" s="23">
        <v>5</v>
      </c>
      <c r="T61" s="23">
        <v>168.3</v>
      </c>
      <c r="U61" s="23">
        <v>6.7</v>
      </c>
      <c r="V61" s="23">
        <v>176</v>
      </c>
      <c r="W61" s="23">
        <v>100</v>
      </c>
      <c r="X61" s="52">
        <f t="shared" si="5"/>
        <v>169</v>
      </c>
      <c r="Y61" s="52">
        <f t="shared" si="6"/>
        <v>5</v>
      </c>
      <c r="Z61" s="53">
        <f t="shared" si="7"/>
        <v>-0.41592394533570326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s="6" customFormat="1">
      <c r="A62" s="8"/>
      <c r="B62" s="8" t="s">
        <v>50</v>
      </c>
      <c r="C62" s="8"/>
      <c r="D62" s="30">
        <v>742</v>
      </c>
      <c r="E62" s="31">
        <v>226</v>
      </c>
      <c r="F62" s="32">
        <f t="shared" si="4"/>
        <v>0.30458221024258758</v>
      </c>
      <c r="G62" s="22"/>
      <c r="H62" s="27">
        <v>5.04E-2</v>
      </c>
      <c r="I62" s="27">
        <v>3.3E-3</v>
      </c>
      <c r="J62" s="27">
        <v>0.186</v>
      </c>
      <c r="K62" s="27">
        <v>1.2E-2</v>
      </c>
      <c r="L62" s="28">
        <v>2.6589999999999999E-2</v>
      </c>
      <c r="M62" s="28">
        <v>9.1E-4</v>
      </c>
      <c r="N62" s="28">
        <v>8.8999999999999999E-3</v>
      </c>
      <c r="O62" s="28">
        <v>4.2000000000000002E-4</v>
      </c>
      <c r="P62" s="29">
        <v>0.15023</v>
      </c>
      <c r="Q62" s="9"/>
      <c r="R62" s="23">
        <v>169.2</v>
      </c>
      <c r="S62" s="23">
        <v>5.7</v>
      </c>
      <c r="T62" s="23">
        <v>172.9</v>
      </c>
      <c r="U62" s="23">
        <v>10</v>
      </c>
      <c r="V62" s="23">
        <v>220</v>
      </c>
      <c r="W62" s="23">
        <v>150</v>
      </c>
      <c r="X62" s="52">
        <f t="shared" si="5"/>
        <v>169.2</v>
      </c>
      <c r="Y62" s="52">
        <f t="shared" si="6"/>
        <v>5.7</v>
      </c>
      <c r="Z62" s="53">
        <f t="shared" si="7"/>
        <v>2.1399652978600447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s="6" customFormat="1">
      <c r="A63" s="8"/>
      <c r="B63" s="8" t="s">
        <v>63</v>
      </c>
      <c r="C63" s="8"/>
      <c r="D63" s="30">
        <v>376</v>
      </c>
      <c r="E63" s="31">
        <v>85</v>
      </c>
      <c r="F63" s="32">
        <f t="shared" si="4"/>
        <v>0.22606382978723405</v>
      </c>
      <c r="G63" s="22"/>
      <c r="H63" s="27">
        <v>4.5699999999999998E-2</v>
      </c>
      <c r="I63" s="27">
        <v>5.3E-3</v>
      </c>
      <c r="J63" s="27">
        <v>0.17599999999999999</v>
      </c>
      <c r="K63" s="27">
        <v>2.3E-2</v>
      </c>
      <c r="L63" s="28">
        <v>2.6599999999999999E-2</v>
      </c>
      <c r="M63" s="28">
        <v>1.6999999999999999E-3</v>
      </c>
      <c r="N63" s="28">
        <v>1.3899999999999999E-2</v>
      </c>
      <c r="O63" s="28">
        <v>2E-3</v>
      </c>
      <c r="P63" s="29">
        <v>2.4327999999999999E-2</v>
      </c>
      <c r="Q63" s="9"/>
      <c r="R63" s="23">
        <v>169.5</v>
      </c>
      <c r="S63" s="23">
        <v>11</v>
      </c>
      <c r="T63" s="23">
        <v>164</v>
      </c>
      <c r="U63" s="23">
        <v>20</v>
      </c>
      <c r="V63" s="23">
        <v>70</v>
      </c>
      <c r="W63" s="23">
        <v>270</v>
      </c>
      <c r="X63" s="52">
        <f t="shared" si="5"/>
        <v>169.5</v>
      </c>
      <c r="Y63" s="52">
        <f t="shared" si="6"/>
        <v>11</v>
      </c>
      <c r="Z63" s="53">
        <f t="shared" si="7"/>
        <v>-3.3536585365853662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s="6" customFormat="1">
      <c r="A64" s="8"/>
      <c r="B64" s="8" t="s">
        <v>39</v>
      </c>
      <c r="C64" s="8"/>
      <c r="D64" s="30">
        <v>568</v>
      </c>
      <c r="E64" s="31">
        <v>160</v>
      </c>
      <c r="F64" s="32">
        <f t="shared" si="4"/>
        <v>0.28169014084507044</v>
      </c>
      <c r="G64" s="22"/>
      <c r="H64" s="27">
        <v>5.0500000000000003E-2</v>
      </c>
      <c r="I64" s="27">
        <v>3.5999999999999999E-3</v>
      </c>
      <c r="J64" s="27">
        <v>0.188</v>
      </c>
      <c r="K64" s="27">
        <v>1.2999999999999999E-2</v>
      </c>
      <c r="L64" s="28">
        <v>2.6800000000000001E-2</v>
      </c>
      <c r="M64" s="28">
        <v>8.4999999999999995E-4</v>
      </c>
      <c r="N64" s="28">
        <v>9.4599999999999997E-3</v>
      </c>
      <c r="O64" s="28">
        <v>5.2999999999999998E-4</v>
      </c>
      <c r="P64" s="29">
        <v>-5.2871000000000001E-2</v>
      </c>
      <c r="Q64" s="9"/>
      <c r="R64" s="23">
        <v>170.5</v>
      </c>
      <c r="S64" s="23">
        <v>5.3</v>
      </c>
      <c r="T64" s="23">
        <v>174.9</v>
      </c>
      <c r="U64" s="23">
        <v>11</v>
      </c>
      <c r="V64" s="23">
        <v>220</v>
      </c>
      <c r="W64" s="23">
        <v>150</v>
      </c>
      <c r="X64" s="52">
        <f t="shared" si="5"/>
        <v>170.5</v>
      </c>
      <c r="Y64" s="52">
        <f t="shared" si="6"/>
        <v>5.3</v>
      </c>
      <c r="Z64" s="53">
        <f t="shared" si="7"/>
        <v>2.515723270440255</v>
      </c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s="6" customFormat="1">
      <c r="A65" s="8"/>
      <c r="B65" s="8" t="s">
        <v>44</v>
      </c>
      <c r="C65" s="8"/>
      <c r="D65" s="30">
        <v>970</v>
      </c>
      <c r="E65" s="31">
        <v>301</v>
      </c>
      <c r="F65" s="32">
        <f t="shared" si="4"/>
        <v>0.31030927835051547</v>
      </c>
      <c r="G65" s="22"/>
      <c r="H65" s="27">
        <v>4.9799999999999997E-2</v>
      </c>
      <c r="I65" s="27">
        <v>3.2000000000000002E-3</v>
      </c>
      <c r="J65" s="27">
        <v>0.18390000000000001</v>
      </c>
      <c r="K65" s="27">
        <v>0.01</v>
      </c>
      <c r="L65" s="28">
        <v>2.6880000000000001E-2</v>
      </c>
      <c r="M65" s="28">
        <v>8.9999999999999998E-4</v>
      </c>
      <c r="N65" s="28">
        <v>9.0200000000000002E-3</v>
      </c>
      <c r="O65" s="28">
        <v>4.6000000000000001E-4</v>
      </c>
      <c r="P65" s="29">
        <v>-0.16983000000000001</v>
      </c>
      <c r="Q65" s="9"/>
      <c r="R65" s="23">
        <v>171</v>
      </c>
      <c r="S65" s="23">
        <v>5.7</v>
      </c>
      <c r="T65" s="23">
        <v>171.2</v>
      </c>
      <c r="U65" s="23">
        <v>8.9</v>
      </c>
      <c r="V65" s="23">
        <v>190</v>
      </c>
      <c r="W65" s="23">
        <v>140</v>
      </c>
      <c r="X65" s="52">
        <f t="shared" si="5"/>
        <v>171</v>
      </c>
      <c r="Y65" s="52">
        <f t="shared" si="6"/>
        <v>5.7</v>
      </c>
      <c r="Z65" s="53">
        <f t="shared" si="7"/>
        <v>0.11682242990653544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s="6" customFormat="1">
      <c r="A66" s="8"/>
      <c r="B66" s="8" t="s">
        <v>53</v>
      </c>
      <c r="C66" s="8"/>
      <c r="D66" s="30">
        <v>1003</v>
      </c>
      <c r="E66" s="31">
        <v>348</v>
      </c>
      <c r="F66" s="32">
        <f t="shared" si="4"/>
        <v>0.34695912263210371</v>
      </c>
      <c r="G66" s="22"/>
      <c r="H66" s="27">
        <v>4.9299999999999997E-2</v>
      </c>
      <c r="I66" s="27">
        <v>2.7000000000000001E-3</v>
      </c>
      <c r="J66" s="27">
        <v>0.1845</v>
      </c>
      <c r="K66" s="27">
        <v>8.6999999999999994E-3</v>
      </c>
      <c r="L66" s="28">
        <v>2.691E-2</v>
      </c>
      <c r="M66" s="28">
        <v>8.4999999999999995E-4</v>
      </c>
      <c r="N66" s="28">
        <v>8.8199999999999997E-3</v>
      </c>
      <c r="O66" s="28">
        <v>3.6999999999999999E-4</v>
      </c>
      <c r="P66" s="29">
        <v>-3.2981000000000003E-2</v>
      </c>
      <c r="Q66" s="9"/>
      <c r="R66" s="23">
        <v>171.1</v>
      </c>
      <c r="S66" s="23">
        <v>5.3</v>
      </c>
      <c r="T66" s="23">
        <v>171.8</v>
      </c>
      <c r="U66" s="23">
        <v>7.5</v>
      </c>
      <c r="V66" s="23">
        <v>150</v>
      </c>
      <c r="W66" s="23">
        <v>120</v>
      </c>
      <c r="X66" s="52">
        <f t="shared" si="5"/>
        <v>171.1</v>
      </c>
      <c r="Y66" s="52">
        <f t="shared" si="6"/>
        <v>5.3</v>
      </c>
      <c r="Z66" s="53">
        <f t="shared" si="7"/>
        <v>0.40745052386496911</v>
      </c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s="6" customFormat="1">
      <c r="A67" s="8"/>
      <c r="B67" s="8" t="s">
        <v>62</v>
      </c>
      <c r="C67" s="8"/>
      <c r="D67" s="30">
        <v>701</v>
      </c>
      <c r="E67" s="31">
        <v>195</v>
      </c>
      <c r="F67" s="32">
        <f t="shared" si="4"/>
        <v>0.2781740370898716</v>
      </c>
      <c r="G67" s="22"/>
      <c r="H67" s="27">
        <v>4.8800000000000003E-2</v>
      </c>
      <c r="I67" s="27">
        <v>3.3999999999999998E-3</v>
      </c>
      <c r="J67" s="27">
        <v>0.18</v>
      </c>
      <c r="K67" s="27">
        <v>1.2999999999999999E-2</v>
      </c>
      <c r="L67" s="28">
        <v>2.6939999999999999E-2</v>
      </c>
      <c r="M67" s="28">
        <v>8.8999999999999995E-4</v>
      </c>
      <c r="N67" s="28">
        <v>9.0600000000000003E-3</v>
      </c>
      <c r="O67" s="28">
        <v>4.8999999999999998E-4</v>
      </c>
      <c r="P67" s="29">
        <v>-4.3487999999999999E-2</v>
      </c>
      <c r="Q67" s="9"/>
      <c r="R67" s="23">
        <v>171.4</v>
      </c>
      <c r="S67" s="23">
        <v>5.6</v>
      </c>
      <c r="T67" s="23">
        <v>167.4</v>
      </c>
      <c r="U67" s="23">
        <v>11</v>
      </c>
      <c r="V67" s="23">
        <v>140</v>
      </c>
      <c r="W67" s="23">
        <v>150</v>
      </c>
      <c r="X67" s="52">
        <f t="shared" si="5"/>
        <v>171.4</v>
      </c>
      <c r="Y67" s="52">
        <f t="shared" si="6"/>
        <v>5.6</v>
      </c>
      <c r="Z67" s="53">
        <f t="shared" si="7"/>
        <v>-2.3894862604540021</v>
      </c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s="6" customFormat="1">
      <c r="A68" s="8"/>
      <c r="B68" s="8" t="s">
        <v>60</v>
      </c>
      <c r="C68" s="8"/>
      <c r="D68" s="30">
        <v>1570</v>
      </c>
      <c r="E68" s="31">
        <v>657</v>
      </c>
      <c r="F68" s="32">
        <f t="shared" si="4"/>
        <v>0.41847133757961785</v>
      </c>
      <c r="G68" s="22"/>
      <c r="H68" s="27">
        <v>5.0700000000000002E-2</v>
      </c>
      <c r="I68" s="27">
        <v>3.0000000000000001E-3</v>
      </c>
      <c r="J68" s="27">
        <v>0.18529999999999999</v>
      </c>
      <c r="K68" s="27">
        <v>8.9999999999999993E-3</v>
      </c>
      <c r="L68" s="28">
        <v>2.6980000000000001E-2</v>
      </c>
      <c r="M68" s="28">
        <v>9.6000000000000002E-4</v>
      </c>
      <c r="N68" s="28">
        <v>8.9899999999999997E-3</v>
      </c>
      <c r="O68" s="28">
        <v>3.6000000000000002E-4</v>
      </c>
      <c r="P68" s="29">
        <v>-6.9663000000000003E-2</v>
      </c>
      <c r="Q68" s="9"/>
      <c r="R68" s="23">
        <v>171.6</v>
      </c>
      <c r="S68" s="23">
        <v>6</v>
      </c>
      <c r="T68" s="23">
        <v>172.6</v>
      </c>
      <c r="U68" s="23">
        <v>7.7</v>
      </c>
      <c r="V68" s="23">
        <v>210</v>
      </c>
      <c r="W68" s="23">
        <v>130</v>
      </c>
      <c r="X68" s="52">
        <f t="shared" si="5"/>
        <v>171.6</v>
      </c>
      <c r="Y68" s="52">
        <f t="shared" si="6"/>
        <v>6</v>
      </c>
      <c r="Z68" s="53">
        <f t="shared" si="7"/>
        <v>0.57937427578215528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s="6" customFormat="1">
      <c r="A69" s="8"/>
      <c r="B69" s="8" t="s">
        <v>51</v>
      </c>
      <c r="C69" s="8"/>
      <c r="D69" s="30">
        <v>604</v>
      </c>
      <c r="E69" s="31">
        <v>194</v>
      </c>
      <c r="F69" s="32">
        <f t="shared" si="4"/>
        <v>0.32119205298013243</v>
      </c>
      <c r="G69" s="22"/>
      <c r="H69" s="27">
        <v>5.1900000000000002E-2</v>
      </c>
      <c r="I69" s="27">
        <v>4.4999999999999997E-3</v>
      </c>
      <c r="J69" s="27">
        <v>0.19800000000000001</v>
      </c>
      <c r="K69" s="27">
        <v>1.6E-2</v>
      </c>
      <c r="L69" s="28">
        <v>2.717E-2</v>
      </c>
      <c r="M69" s="28">
        <v>8.8000000000000003E-4</v>
      </c>
      <c r="N69" s="28">
        <v>9.3299999999999998E-3</v>
      </c>
      <c r="O69" s="28">
        <v>6.0999999999999997E-4</v>
      </c>
      <c r="P69" s="29">
        <v>0.16908999999999999</v>
      </c>
      <c r="Q69" s="9"/>
      <c r="R69" s="23">
        <v>172.8</v>
      </c>
      <c r="S69" s="23">
        <v>5.5</v>
      </c>
      <c r="T69" s="23">
        <v>183</v>
      </c>
      <c r="U69" s="23">
        <v>13</v>
      </c>
      <c r="V69" s="23">
        <v>270</v>
      </c>
      <c r="W69" s="23">
        <v>170</v>
      </c>
      <c r="X69" s="52">
        <f t="shared" si="5"/>
        <v>172.8</v>
      </c>
      <c r="Y69" s="52">
        <f t="shared" si="6"/>
        <v>5.5</v>
      </c>
      <c r="Z69" s="53">
        <f t="shared" si="7"/>
        <v>5.5737704918032724</v>
      </c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s="6" customFormat="1">
      <c r="A70" s="8"/>
      <c r="B70" s="8" t="s">
        <v>48</v>
      </c>
      <c r="C70" s="8"/>
      <c r="D70" s="30">
        <v>403</v>
      </c>
      <c r="E70" s="31">
        <v>106.6</v>
      </c>
      <c r="F70" s="32">
        <f t="shared" si="4"/>
        <v>0.26451612903225807</v>
      </c>
      <c r="G70" s="22"/>
      <c r="H70" s="27">
        <v>4.9099999999999998E-2</v>
      </c>
      <c r="I70" s="27">
        <v>2.8E-3</v>
      </c>
      <c r="J70" s="27">
        <v>0.1862</v>
      </c>
      <c r="K70" s="27">
        <v>9.7999999999999997E-3</v>
      </c>
      <c r="L70" s="28">
        <v>2.7310000000000001E-2</v>
      </c>
      <c r="M70" s="28">
        <v>9.3000000000000005E-4</v>
      </c>
      <c r="N70" s="28">
        <v>8.6099999999999996E-3</v>
      </c>
      <c r="O70" s="28">
        <v>6.2E-4</v>
      </c>
      <c r="P70" s="29">
        <v>0.16891</v>
      </c>
      <c r="Q70" s="9"/>
      <c r="R70" s="23">
        <v>173.7</v>
      </c>
      <c r="S70" s="23">
        <v>5.9</v>
      </c>
      <c r="T70" s="23">
        <v>174.5</v>
      </c>
      <c r="U70" s="23">
        <v>7.9</v>
      </c>
      <c r="V70" s="23">
        <v>157</v>
      </c>
      <c r="W70" s="23">
        <v>120</v>
      </c>
      <c r="X70" s="52">
        <f t="shared" si="5"/>
        <v>173.7</v>
      </c>
      <c r="Y70" s="52">
        <f t="shared" si="6"/>
        <v>5.9</v>
      </c>
      <c r="Z70" s="53">
        <f t="shared" si="7"/>
        <v>0.45845272206304372</v>
      </c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s="6" customFormat="1">
      <c r="A71" s="8"/>
      <c r="B71" s="8" t="s">
        <v>42</v>
      </c>
      <c r="C71" s="8"/>
      <c r="D71" s="30">
        <v>951</v>
      </c>
      <c r="E71" s="31">
        <v>346</v>
      </c>
      <c r="F71" s="32">
        <f t="shared" si="4"/>
        <v>0.36382754994742378</v>
      </c>
      <c r="G71" s="22"/>
      <c r="H71" s="27">
        <v>4.9500000000000002E-2</v>
      </c>
      <c r="I71" s="27">
        <v>2.3999999999999998E-3</v>
      </c>
      <c r="J71" s="27">
        <v>0.1885</v>
      </c>
      <c r="K71" s="27">
        <v>8.8000000000000005E-3</v>
      </c>
      <c r="L71" s="28">
        <v>2.7480000000000001E-2</v>
      </c>
      <c r="M71" s="28">
        <v>8.3000000000000001E-4</v>
      </c>
      <c r="N71" s="28">
        <v>9.6299999999999997E-3</v>
      </c>
      <c r="O71" s="28">
        <v>4.2000000000000002E-4</v>
      </c>
      <c r="P71" s="29">
        <v>0.20968999999999999</v>
      </c>
      <c r="Q71" s="9"/>
      <c r="R71" s="23">
        <v>174.8</v>
      </c>
      <c r="S71" s="23">
        <v>5.2</v>
      </c>
      <c r="T71" s="23">
        <v>175.2</v>
      </c>
      <c r="U71" s="23">
        <v>7.5</v>
      </c>
      <c r="V71" s="23">
        <v>174</v>
      </c>
      <c r="W71" s="23">
        <v>110</v>
      </c>
      <c r="X71" s="52">
        <f t="shared" si="5"/>
        <v>174.8</v>
      </c>
      <c r="Y71" s="52">
        <f t="shared" si="6"/>
        <v>5.2</v>
      </c>
      <c r="Z71" s="53">
        <f t="shared" si="7"/>
        <v>0.22831050228309205</v>
      </c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s="6" customFormat="1">
      <c r="A72" s="8"/>
      <c r="B72" s="8" t="s">
        <v>47</v>
      </c>
      <c r="C72" s="8"/>
      <c r="D72" s="30">
        <v>743</v>
      </c>
      <c r="E72" s="31">
        <v>245</v>
      </c>
      <c r="F72" s="32">
        <f t="shared" si="4"/>
        <v>0.32974427994616418</v>
      </c>
      <c r="G72" s="22"/>
      <c r="H72" s="27">
        <v>5.0200000000000002E-2</v>
      </c>
      <c r="I72" s="27">
        <v>3.8E-3</v>
      </c>
      <c r="J72" s="27">
        <v>0.193</v>
      </c>
      <c r="K72" s="27">
        <v>1.2999999999999999E-2</v>
      </c>
      <c r="L72" s="28">
        <v>2.7490000000000001E-2</v>
      </c>
      <c r="M72" s="28">
        <v>1.1000000000000001E-3</v>
      </c>
      <c r="N72" s="28">
        <v>8.6700000000000006E-3</v>
      </c>
      <c r="O72" s="28">
        <v>6.4000000000000005E-4</v>
      </c>
      <c r="P72" s="29">
        <v>-0.17135</v>
      </c>
      <c r="Q72" s="9"/>
      <c r="R72" s="23">
        <v>174.8</v>
      </c>
      <c r="S72" s="23">
        <v>7.1</v>
      </c>
      <c r="T72" s="23">
        <v>179</v>
      </c>
      <c r="U72" s="23">
        <v>11</v>
      </c>
      <c r="V72" s="23">
        <v>230</v>
      </c>
      <c r="W72" s="23">
        <v>180</v>
      </c>
      <c r="X72" s="52">
        <f t="shared" si="5"/>
        <v>174.8</v>
      </c>
      <c r="Y72" s="52">
        <f t="shared" si="6"/>
        <v>7.1</v>
      </c>
      <c r="Z72" s="53">
        <f t="shared" si="7"/>
        <v>2.3463687150837926</v>
      </c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s="6" customFormat="1">
      <c r="A73" s="8"/>
      <c r="B73" s="8" t="s">
        <v>59</v>
      </c>
      <c r="C73" s="8"/>
      <c r="D73" s="30">
        <v>484</v>
      </c>
      <c r="E73" s="31">
        <v>114</v>
      </c>
      <c r="F73" s="32">
        <f t="shared" si="4"/>
        <v>0.23553719008264462</v>
      </c>
      <c r="G73" s="22"/>
      <c r="H73" s="27">
        <v>5.0200000000000002E-2</v>
      </c>
      <c r="I73" s="27">
        <v>4.1000000000000003E-3</v>
      </c>
      <c r="J73" s="27">
        <v>0.19400000000000001</v>
      </c>
      <c r="K73" s="27">
        <v>1.4999999999999999E-2</v>
      </c>
      <c r="L73" s="28">
        <v>2.7629999999999998E-2</v>
      </c>
      <c r="M73" s="28">
        <v>9.1E-4</v>
      </c>
      <c r="N73" s="28">
        <v>9.4900000000000002E-3</v>
      </c>
      <c r="O73" s="28">
        <v>8.3000000000000001E-4</v>
      </c>
      <c r="P73" s="29">
        <v>0.10833</v>
      </c>
      <c r="Q73" s="9"/>
      <c r="R73" s="23">
        <v>175.7</v>
      </c>
      <c r="S73" s="23">
        <v>5.7</v>
      </c>
      <c r="T73" s="23">
        <v>182</v>
      </c>
      <c r="U73" s="23">
        <v>12</v>
      </c>
      <c r="V73" s="23">
        <v>230</v>
      </c>
      <c r="W73" s="23">
        <v>170</v>
      </c>
      <c r="X73" s="52">
        <f t="shared" si="5"/>
        <v>175.7</v>
      </c>
      <c r="Y73" s="52">
        <f t="shared" si="6"/>
        <v>5.7</v>
      </c>
      <c r="Z73" s="53">
        <f t="shared" si="7"/>
        <v>3.4615384615384679</v>
      </c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s="6" customFormat="1">
      <c r="A74" s="8"/>
      <c r="B74" s="8" t="s">
        <v>55</v>
      </c>
      <c r="C74" s="8"/>
      <c r="D74" s="30">
        <v>514</v>
      </c>
      <c r="E74" s="31">
        <v>139</v>
      </c>
      <c r="F74" s="32">
        <f t="shared" si="4"/>
        <v>0.27042801556420232</v>
      </c>
      <c r="G74" s="22"/>
      <c r="H74" s="27">
        <v>5.3900000000000003E-2</v>
      </c>
      <c r="I74" s="27">
        <v>4.7999999999999996E-3</v>
      </c>
      <c r="J74" s="27">
        <v>0.216</v>
      </c>
      <c r="K74" s="27">
        <v>1.7999999999999999E-2</v>
      </c>
      <c r="L74" s="28">
        <v>2.8240000000000001E-2</v>
      </c>
      <c r="M74" s="28">
        <v>1E-3</v>
      </c>
      <c r="N74" s="28">
        <v>1.103E-2</v>
      </c>
      <c r="O74" s="28">
        <v>8.7000000000000001E-4</v>
      </c>
      <c r="P74" s="29">
        <v>-0.23859</v>
      </c>
      <c r="Q74" s="9"/>
      <c r="R74" s="23">
        <v>179.5</v>
      </c>
      <c r="S74" s="23">
        <v>6.4</v>
      </c>
      <c r="T74" s="23">
        <v>201</v>
      </c>
      <c r="U74" s="23">
        <v>16</v>
      </c>
      <c r="V74" s="23">
        <v>390</v>
      </c>
      <c r="W74" s="23">
        <v>210</v>
      </c>
      <c r="X74" s="52">
        <f t="shared" si="5"/>
        <v>179.5</v>
      </c>
      <c r="Y74" s="52">
        <f t="shared" si="6"/>
        <v>6.4</v>
      </c>
      <c r="Z74" s="53">
        <f t="shared" si="7"/>
        <v>10.696517412935323</v>
      </c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s="6" customFormat="1">
      <c r="A75" s="8"/>
      <c r="B75" s="41" t="s">
        <v>58</v>
      </c>
      <c r="C75" s="41"/>
      <c r="D75" s="42">
        <v>250</v>
      </c>
      <c r="E75" s="43">
        <v>32.299999999999997</v>
      </c>
      <c r="F75" s="44">
        <f t="shared" si="4"/>
        <v>0.12919999999999998</v>
      </c>
      <c r="G75" s="45"/>
      <c r="H75" s="46">
        <v>5.3400000000000003E-2</v>
      </c>
      <c r="I75" s="46">
        <v>4.1000000000000003E-3</v>
      </c>
      <c r="J75" s="46">
        <v>0.20499999999999999</v>
      </c>
      <c r="K75" s="46">
        <v>1.4999999999999999E-2</v>
      </c>
      <c r="L75" s="47">
        <v>2.8240000000000001E-2</v>
      </c>
      <c r="M75" s="47">
        <v>1E-3</v>
      </c>
      <c r="N75" s="47">
        <v>1.12E-2</v>
      </c>
      <c r="O75" s="47">
        <v>1E-3</v>
      </c>
      <c r="P75" s="48">
        <v>2.0063000000000001E-2</v>
      </c>
      <c r="Q75" s="49"/>
      <c r="R75" s="50">
        <v>179.5</v>
      </c>
      <c r="S75" s="50">
        <v>6.5</v>
      </c>
      <c r="T75" s="50">
        <v>189</v>
      </c>
      <c r="U75" s="50">
        <v>13</v>
      </c>
      <c r="V75" s="50">
        <v>300</v>
      </c>
      <c r="W75" s="50">
        <v>170</v>
      </c>
      <c r="X75" s="54">
        <f t="shared" si="5"/>
        <v>179.5</v>
      </c>
      <c r="Y75" s="54">
        <f t="shared" si="6"/>
        <v>6.5</v>
      </c>
      <c r="Z75" s="55">
        <f t="shared" si="7"/>
        <v>5.0264550264550261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>
      <c r="B76" s="7"/>
      <c r="C76" s="7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7"/>
      <c r="R76" s="14"/>
      <c r="S76" s="14"/>
      <c r="T76" s="14"/>
      <c r="U76" s="14"/>
      <c r="V76" s="14"/>
      <c r="W76" s="14"/>
      <c r="X76" s="14"/>
      <c r="Y76" s="14"/>
      <c r="Z76" s="14"/>
    </row>
    <row r="77" spans="1:41">
      <c r="B77" s="10" t="s">
        <v>6</v>
      </c>
      <c r="C77" s="10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7"/>
      <c r="R77" s="14"/>
      <c r="S77" s="14"/>
      <c r="T77" s="14"/>
      <c r="U77" s="14"/>
      <c r="V77" s="14"/>
      <c r="W77" s="14"/>
      <c r="X77" s="14"/>
      <c r="Y77" s="14"/>
      <c r="Z77" s="14"/>
    </row>
    <row r="78" spans="1:41">
      <c r="B78" s="11" t="s">
        <v>8</v>
      </c>
      <c r="C78" s="11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7"/>
      <c r="R78" s="14"/>
      <c r="S78" s="14"/>
      <c r="T78" s="14"/>
      <c r="U78" s="14"/>
      <c r="V78" s="14"/>
      <c r="W78" s="14"/>
      <c r="X78" s="14"/>
      <c r="Y78" s="14"/>
      <c r="Z78" s="14"/>
    </row>
    <row r="79" spans="1:41" ht="15.75">
      <c r="B79" s="11" t="s">
        <v>69</v>
      </c>
      <c r="C79" s="1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7"/>
      <c r="R79" s="14"/>
      <c r="S79" s="14"/>
      <c r="T79" s="14"/>
      <c r="U79" s="14"/>
      <c r="V79" s="14"/>
      <c r="W79" s="14"/>
      <c r="X79" s="14"/>
      <c r="Y79" s="14"/>
      <c r="Z79" s="14"/>
    </row>
    <row r="80" spans="1:41">
      <c r="B80" s="11" t="s">
        <v>11</v>
      </c>
      <c r="C80" s="11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7"/>
      <c r="R80" s="14"/>
      <c r="S80" s="14"/>
      <c r="T80" s="14"/>
      <c r="U80" s="14"/>
      <c r="V80" s="14"/>
      <c r="W80" s="14"/>
      <c r="X80" s="14"/>
      <c r="Y80" s="14"/>
      <c r="Z80" s="14"/>
    </row>
    <row r="81" spans="2:26">
      <c r="B81" s="11" t="s">
        <v>13</v>
      </c>
      <c r="C81" s="1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7"/>
      <c r="R81" s="14"/>
      <c r="S81" s="14"/>
      <c r="T81" s="14"/>
      <c r="U81" s="14"/>
      <c r="V81" s="14"/>
      <c r="W81" s="14"/>
      <c r="X81" s="14"/>
      <c r="Y81" s="14"/>
      <c r="Z81" s="14"/>
    </row>
  </sheetData>
  <sortState xmlns:xlrd2="http://schemas.microsoft.com/office/spreadsheetml/2017/richdata2" ref="B46:Z75">
    <sortCondition ref="X46:X75"/>
  </sortState>
  <mergeCells count="1">
    <mergeCell ref="B10:Z10"/>
  </mergeCells>
  <conditionalFormatting sqref="Z14:Z75">
    <cfRule type="cellIs" dxfId="2" priority="1" operator="notBetween">
      <formula>-5</formula>
      <formula>30</formula>
    </cfRule>
    <cfRule type="cellIs" dxfId="1" priority="2" operator="notBetween">
      <formula>-5</formula>
      <formula>30</formula>
    </cfRule>
    <cfRule type="cellIs" dxfId="0" priority="3" operator="notBetween">
      <formula>-10</formula>
      <formula>25</formula>
    </cfRule>
    <cfRule type="cellIs" priority="4" operator="notBetween">
      <formula>-8</formula>
      <formula>25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Solari</dc:creator>
  <cp:lastModifiedBy>J. Jesús Silva</cp:lastModifiedBy>
  <dcterms:created xsi:type="dcterms:W3CDTF">2021-10-13T15:15:24Z</dcterms:created>
  <dcterms:modified xsi:type="dcterms:W3CDTF">2022-07-26T22:55:34Z</dcterms:modified>
</cp:coreProperties>
</file>