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G:\Mi unidad\RMCGsinsincroniaONE\(SEerno_01)GonzalezLeon\MQTR\"/>
    </mc:Choice>
  </mc:AlternateContent>
  <xr:revisionPtr revIDLastSave="0" documentId="13_ncr:1_{D77E3F47-79EB-4D2C-A027-31C070F44B7E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Info" sheetId="2" r:id="rId1"/>
    <sheet name="Suppl Table S2" sheetId="1" r:id="rId2"/>
  </sheets>
  <externalReferences>
    <externalReference r:id="rId3"/>
  </externalReferences>
  <definedNames>
    <definedName name="_Hlk189572182" localSheetId="1">'Suppl Table S2'!$AA$12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69" i="1" l="1"/>
  <c r="V369" i="1"/>
  <c r="W369" i="1" s="1"/>
  <c r="D369" i="1"/>
  <c r="Y368" i="1"/>
  <c r="V368" i="1"/>
  <c r="W368" i="1" s="1"/>
  <c r="D368" i="1"/>
  <c r="Y367" i="1"/>
  <c r="V367" i="1"/>
  <c r="W367" i="1" s="1"/>
  <c r="D367" i="1"/>
  <c r="Y366" i="1"/>
  <c r="V366" i="1"/>
  <c r="W366" i="1" s="1"/>
  <c r="D366" i="1"/>
  <c r="Y365" i="1"/>
  <c r="V365" i="1"/>
  <c r="W365" i="1" s="1"/>
  <c r="D365" i="1"/>
  <c r="Y364" i="1"/>
  <c r="V364" i="1"/>
  <c r="W364" i="1" s="1"/>
  <c r="D364" i="1"/>
  <c r="Y363" i="1"/>
  <c r="V363" i="1"/>
  <c r="W363" i="1" s="1"/>
  <c r="D363" i="1"/>
  <c r="Y362" i="1"/>
  <c r="V362" i="1"/>
  <c r="W362" i="1" s="1"/>
  <c r="D362" i="1"/>
  <c r="Y361" i="1"/>
  <c r="V361" i="1"/>
  <c r="W361" i="1" s="1"/>
  <c r="D361" i="1"/>
  <c r="Y360" i="1"/>
  <c r="V360" i="1"/>
  <c r="W360" i="1" s="1"/>
  <c r="D360" i="1"/>
  <c r="Y359" i="1"/>
  <c r="V359" i="1"/>
  <c r="W359" i="1" s="1"/>
  <c r="D359" i="1"/>
  <c r="Y358" i="1"/>
  <c r="V358" i="1"/>
  <c r="W358" i="1" s="1"/>
  <c r="D358" i="1"/>
  <c r="Y357" i="1"/>
  <c r="V357" i="1"/>
  <c r="W357" i="1" s="1"/>
  <c r="D357" i="1"/>
  <c r="Y356" i="1"/>
  <c r="V356" i="1"/>
  <c r="W356" i="1" s="1"/>
  <c r="D356" i="1"/>
  <c r="Y355" i="1"/>
  <c r="V355" i="1"/>
  <c r="W355" i="1" s="1"/>
  <c r="D355" i="1"/>
  <c r="Y354" i="1"/>
  <c r="V354" i="1"/>
  <c r="W354" i="1" s="1"/>
  <c r="D354" i="1"/>
  <c r="Y353" i="1"/>
  <c r="V353" i="1"/>
  <c r="W353" i="1" s="1"/>
  <c r="D353" i="1"/>
  <c r="Y352" i="1"/>
  <c r="V352" i="1"/>
  <c r="W352" i="1" s="1"/>
  <c r="D352" i="1"/>
  <c r="Y351" i="1"/>
  <c r="V351" i="1"/>
  <c r="W351" i="1" s="1"/>
  <c r="D351" i="1"/>
  <c r="Y350" i="1"/>
  <c r="V350" i="1"/>
  <c r="W350" i="1" s="1"/>
  <c r="D350" i="1"/>
  <c r="Y349" i="1"/>
  <c r="V349" i="1"/>
  <c r="W349" i="1" s="1"/>
  <c r="D349" i="1"/>
  <c r="Y348" i="1"/>
  <c r="V348" i="1"/>
  <c r="W348" i="1" s="1"/>
  <c r="D348" i="1"/>
  <c r="Y347" i="1"/>
  <c r="V347" i="1"/>
  <c r="W347" i="1" s="1"/>
  <c r="D347" i="1"/>
  <c r="Y346" i="1"/>
  <c r="V346" i="1"/>
  <c r="W346" i="1" s="1"/>
  <c r="D346" i="1"/>
  <c r="Y345" i="1"/>
  <c r="V345" i="1"/>
  <c r="W345" i="1" s="1"/>
  <c r="D345" i="1"/>
  <c r="Y344" i="1"/>
  <c r="V344" i="1"/>
  <c r="W344" i="1" s="1"/>
  <c r="D344" i="1"/>
  <c r="Y343" i="1"/>
  <c r="V343" i="1"/>
  <c r="W343" i="1" s="1"/>
  <c r="D343" i="1"/>
  <c r="Y342" i="1"/>
  <c r="V342" i="1"/>
  <c r="W342" i="1" s="1"/>
  <c r="D342" i="1"/>
  <c r="Y341" i="1"/>
  <c r="V341" i="1"/>
  <c r="W341" i="1" s="1"/>
  <c r="D341" i="1"/>
  <c r="Y340" i="1"/>
  <c r="V340" i="1"/>
  <c r="W340" i="1" s="1"/>
  <c r="D340" i="1"/>
  <c r="Y339" i="1"/>
  <c r="V339" i="1"/>
  <c r="W339" i="1" s="1"/>
  <c r="D339" i="1"/>
  <c r="Y338" i="1"/>
  <c r="V338" i="1"/>
  <c r="W338" i="1" s="1"/>
  <c r="D338" i="1"/>
  <c r="Y337" i="1"/>
  <c r="V337" i="1"/>
  <c r="W337" i="1" s="1"/>
  <c r="D337" i="1"/>
  <c r="Y336" i="1"/>
  <c r="V336" i="1"/>
  <c r="W336" i="1" s="1"/>
  <c r="D336" i="1"/>
  <c r="Y334" i="1" l="1"/>
  <c r="V334" i="1"/>
  <c r="W334" i="1" s="1"/>
  <c r="D334" i="1"/>
  <c r="Y333" i="1"/>
  <c r="V333" i="1"/>
  <c r="W333" i="1" s="1"/>
  <c r="D333" i="1"/>
  <c r="Y332" i="1"/>
  <c r="V332" i="1"/>
  <c r="W332" i="1" s="1"/>
  <c r="D332" i="1"/>
  <c r="Y331" i="1"/>
  <c r="V331" i="1"/>
  <c r="W331" i="1" s="1"/>
  <c r="D331" i="1"/>
  <c r="Y330" i="1"/>
  <c r="V330" i="1"/>
  <c r="W330" i="1" s="1"/>
  <c r="D330" i="1"/>
  <c r="Y329" i="1"/>
  <c r="V329" i="1"/>
  <c r="W329" i="1" s="1"/>
  <c r="D329" i="1"/>
  <c r="Y328" i="1"/>
  <c r="V328" i="1"/>
  <c r="W328" i="1" s="1"/>
  <c r="D328" i="1"/>
  <c r="Y327" i="1"/>
  <c r="V327" i="1"/>
  <c r="W327" i="1" s="1"/>
  <c r="D327" i="1"/>
  <c r="Y326" i="1"/>
  <c r="V326" i="1"/>
  <c r="W326" i="1" s="1"/>
  <c r="D326" i="1"/>
  <c r="Y325" i="1"/>
  <c r="V325" i="1"/>
  <c r="W325" i="1" s="1"/>
  <c r="D325" i="1"/>
  <c r="Y324" i="1"/>
  <c r="V324" i="1"/>
  <c r="W324" i="1" s="1"/>
  <c r="D324" i="1"/>
  <c r="Y323" i="1"/>
  <c r="V323" i="1"/>
  <c r="W323" i="1" s="1"/>
  <c r="D323" i="1"/>
  <c r="Y322" i="1"/>
  <c r="V322" i="1"/>
  <c r="W322" i="1" s="1"/>
  <c r="D322" i="1"/>
  <c r="Y321" i="1"/>
  <c r="V321" i="1"/>
  <c r="W321" i="1" s="1"/>
  <c r="D321" i="1"/>
  <c r="Y320" i="1"/>
  <c r="V320" i="1"/>
  <c r="W320" i="1" s="1"/>
  <c r="D320" i="1"/>
  <c r="Y319" i="1"/>
  <c r="V319" i="1"/>
  <c r="W319" i="1" s="1"/>
  <c r="D319" i="1"/>
  <c r="Y318" i="1"/>
  <c r="V318" i="1"/>
  <c r="W318" i="1" s="1"/>
  <c r="D318" i="1"/>
  <c r="Y317" i="1"/>
  <c r="V317" i="1"/>
  <c r="W317" i="1" s="1"/>
  <c r="D317" i="1"/>
  <c r="Y316" i="1"/>
  <c r="V316" i="1"/>
  <c r="W316" i="1" s="1"/>
  <c r="D316" i="1"/>
  <c r="Y315" i="1"/>
  <c r="V315" i="1"/>
  <c r="W315" i="1" s="1"/>
  <c r="D315" i="1"/>
  <c r="Y314" i="1"/>
  <c r="V314" i="1"/>
  <c r="W314" i="1" s="1"/>
  <c r="D314" i="1"/>
  <c r="Y313" i="1"/>
  <c r="V313" i="1"/>
  <c r="W313" i="1" s="1"/>
  <c r="D313" i="1"/>
  <c r="Y312" i="1"/>
  <c r="V312" i="1"/>
  <c r="W312" i="1" s="1"/>
  <c r="D312" i="1"/>
  <c r="Y311" i="1"/>
  <c r="V311" i="1"/>
  <c r="W311" i="1" s="1"/>
  <c r="D311" i="1"/>
  <c r="Y310" i="1"/>
  <c r="V310" i="1"/>
  <c r="W310" i="1" s="1"/>
  <c r="D310" i="1"/>
  <c r="Y309" i="1"/>
  <c r="V309" i="1"/>
  <c r="W309" i="1" s="1"/>
  <c r="D309" i="1"/>
  <c r="Y308" i="1"/>
  <c r="V308" i="1"/>
  <c r="W308" i="1" s="1"/>
  <c r="D308" i="1"/>
  <c r="Y307" i="1"/>
  <c r="V307" i="1"/>
  <c r="W307" i="1" s="1"/>
  <c r="D307" i="1"/>
  <c r="Y306" i="1"/>
  <c r="V306" i="1"/>
  <c r="W306" i="1" s="1"/>
  <c r="D306" i="1"/>
  <c r="Y305" i="1"/>
  <c r="V305" i="1"/>
  <c r="W305" i="1" s="1"/>
  <c r="D305" i="1"/>
  <c r="Y304" i="1"/>
  <c r="V304" i="1"/>
  <c r="W304" i="1" s="1"/>
  <c r="D304" i="1"/>
  <c r="Y303" i="1"/>
  <c r="V303" i="1"/>
  <c r="W303" i="1" s="1"/>
  <c r="D303" i="1"/>
  <c r="Y302" i="1"/>
  <c r="V302" i="1"/>
  <c r="W302" i="1" s="1"/>
  <c r="D302" i="1"/>
  <c r="Y301" i="1"/>
  <c r="V301" i="1"/>
  <c r="W301" i="1" s="1"/>
  <c r="D301" i="1"/>
  <c r="Y300" i="1"/>
  <c r="V300" i="1"/>
  <c r="W300" i="1" s="1"/>
  <c r="D300" i="1"/>
  <c r="Y298" i="1" l="1"/>
  <c r="V298" i="1"/>
  <c r="W298" i="1" s="1"/>
  <c r="D298" i="1"/>
  <c r="Y297" i="1"/>
  <c r="V297" i="1"/>
  <c r="W297" i="1" s="1"/>
  <c r="D297" i="1"/>
  <c r="Y296" i="1"/>
  <c r="V296" i="1"/>
  <c r="W296" i="1" s="1"/>
  <c r="D296" i="1"/>
  <c r="Y295" i="1"/>
  <c r="V295" i="1"/>
  <c r="W295" i="1" s="1"/>
  <c r="D295" i="1"/>
  <c r="Y294" i="1"/>
  <c r="V294" i="1"/>
  <c r="W294" i="1" s="1"/>
  <c r="D294" i="1"/>
  <c r="Y293" i="1"/>
  <c r="V293" i="1"/>
  <c r="W293" i="1" s="1"/>
  <c r="D293" i="1"/>
  <c r="Y292" i="1"/>
  <c r="V292" i="1"/>
  <c r="W292" i="1" s="1"/>
  <c r="D292" i="1"/>
  <c r="Y291" i="1"/>
  <c r="V291" i="1"/>
  <c r="W291" i="1" s="1"/>
  <c r="D291" i="1"/>
  <c r="Y290" i="1"/>
  <c r="V290" i="1"/>
  <c r="W290" i="1" s="1"/>
  <c r="D290" i="1"/>
  <c r="Y289" i="1"/>
  <c r="V289" i="1"/>
  <c r="W289" i="1" s="1"/>
  <c r="D289" i="1"/>
  <c r="Y288" i="1"/>
  <c r="V288" i="1"/>
  <c r="W288" i="1" s="1"/>
  <c r="D288" i="1"/>
  <c r="Y287" i="1"/>
  <c r="V287" i="1"/>
  <c r="W287" i="1" s="1"/>
  <c r="D287" i="1"/>
  <c r="Y286" i="1"/>
  <c r="V286" i="1"/>
  <c r="W286" i="1" s="1"/>
  <c r="D286" i="1"/>
  <c r="Y285" i="1"/>
  <c r="V285" i="1"/>
  <c r="W285" i="1" s="1"/>
  <c r="D285" i="1"/>
  <c r="Y284" i="1"/>
  <c r="V284" i="1"/>
  <c r="W284" i="1" s="1"/>
  <c r="D284" i="1"/>
  <c r="Y283" i="1"/>
  <c r="V283" i="1"/>
  <c r="W283" i="1" s="1"/>
  <c r="D283" i="1"/>
  <c r="Y282" i="1"/>
  <c r="V282" i="1"/>
  <c r="W282" i="1" s="1"/>
  <c r="D282" i="1"/>
  <c r="Y281" i="1"/>
  <c r="V281" i="1"/>
  <c r="W281" i="1" s="1"/>
  <c r="D281" i="1"/>
  <c r="Y280" i="1"/>
  <c r="V280" i="1"/>
  <c r="W280" i="1" s="1"/>
  <c r="D280" i="1"/>
  <c r="Y279" i="1"/>
  <c r="V279" i="1"/>
  <c r="W279" i="1" s="1"/>
  <c r="D279" i="1"/>
  <c r="Y278" i="1"/>
  <c r="V278" i="1"/>
  <c r="W278" i="1" s="1"/>
  <c r="D278" i="1"/>
  <c r="Y277" i="1"/>
  <c r="V277" i="1"/>
  <c r="W277" i="1" s="1"/>
  <c r="D277" i="1"/>
  <c r="Y276" i="1"/>
  <c r="V276" i="1"/>
  <c r="W276" i="1" s="1"/>
  <c r="D276" i="1"/>
  <c r="Y275" i="1"/>
  <c r="V275" i="1"/>
  <c r="W275" i="1" s="1"/>
  <c r="D275" i="1"/>
  <c r="Y274" i="1"/>
  <c r="V274" i="1"/>
  <c r="W274" i="1" s="1"/>
  <c r="D274" i="1"/>
  <c r="Y273" i="1"/>
  <c r="V273" i="1"/>
  <c r="W273" i="1" s="1"/>
  <c r="D273" i="1"/>
  <c r="Y272" i="1"/>
  <c r="V272" i="1"/>
  <c r="W272" i="1" s="1"/>
  <c r="D272" i="1"/>
  <c r="Y271" i="1"/>
  <c r="V271" i="1"/>
  <c r="W271" i="1" s="1"/>
  <c r="D271" i="1"/>
  <c r="Y270" i="1"/>
  <c r="V270" i="1"/>
  <c r="W270" i="1" s="1"/>
  <c r="D270" i="1"/>
  <c r="Y269" i="1"/>
  <c r="V269" i="1"/>
  <c r="W269" i="1" s="1"/>
  <c r="D269" i="1"/>
  <c r="Y268" i="1"/>
  <c r="V268" i="1"/>
  <c r="W268" i="1" s="1"/>
  <c r="D268" i="1"/>
  <c r="Y267" i="1"/>
  <c r="V267" i="1"/>
  <c r="W267" i="1" s="1"/>
  <c r="D267" i="1"/>
  <c r="Y266" i="1"/>
  <c r="V266" i="1"/>
  <c r="W266" i="1" s="1"/>
  <c r="D266" i="1"/>
  <c r="Y265" i="1"/>
  <c r="V265" i="1"/>
  <c r="W265" i="1" s="1"/>
  <c r="D265" i="1"/>
  <c r="Y264" i="1"/>
  <c r="V264" i="1"/>
  <c r="W264" i="1" s="1"/>
  <c r="D264" i="1"/>
  <c r="Y263" i="1"/>
  <c r="V263" i="1"/>
  <c r="W263" i="1" s="1"/>
  <c r="D263" i="1"/>
  <c r="Y262" i="1"/>
  <c r="V262" i="1"/>
  <c r="W262" i="1" s="1"/>
  <c r="D262" i="1"/>
  <c r="Y261" i="1"/>
  <c r="V261" i="1"/>
  <c r="W261" i="1" s="1"/>
  <c r="D261" i="1"/>
  <c r="Y260" i="1"/>
  <c r="V260" i="1"/>
  <c r="W260" i="1" s="1"/>
  <c r="D260" i="1"/>
  <c r="Y259" i="1"/>
  <c r="V259" i="1"/>
  <c r="W259" i="1" s="1"/>
  <c r="D259" i="1"/>
  <c r="Y258" i="1"/>
  <c r="V258" i="1"/>
  <c r="W258" i="1" s="1"/>
  <c r="D258" i="1"/>
  <c r="Y257" i="1"/>
  <c r="V257" i="1"/>
  <c r="W257" i="1" s="1"/>
  <c r="D257" i="1"/>
  <c r="Y256" i="1"/>
  <c r="V256" i="1"/>
  <c r="W256" i="1" s="1"/>
  <c r="D256" i="1"/>
  <c r="Y255" i="1"/>
  <c r="V255" i="1"/>
  <c r="W255" i="1" s="1"/>
  <c r="D255" i="1"/>
  <c r="Y254" i="1"/>
  <c r="V254" i="1"/>
  <c r="W254" i="1" s="1"/>
  <c r="D254" i="1"/>
  <c r="Y253" i="1"/>
  <c r="V253" i="1"/>
  <c r="W253" i="1" s="1"/>
  <c r="D253" i="1"/>
  <c r="Y252" i="1"/>
  <c r="V252" i="1"/>
  <c r="W252" i="1" s="1"/>
  <c r="D252" i="1"/>
  <c r="Y251" i="1"/>
  <c r="V251" i="1"/>
  <c r="W251" i="1" s="1"/>
  <c r="D251" i="1"/>
  <c r="Y250" i="1"/>
  <c r="V250" i="1"/>
  <c r="W250" i="1" s="1"/>
  <c r="D250" i="1"/>
  <c r="Y249" i="1"/>
  <c r="V249" i="1"/>
  <c r="W249" i="1" s="1"/>
  <c r="D249" i="1"/>
  <c r="Y248" i="1"/>
  <c r="V248" i="1"/>
  <c r="W248" i="1" s="1"/>
  <c r="D248" i="1"/>
  <c r="Y247" i="1"/>
  <c r="V247" i="1"/>
  <c r="W247" i="1" s="1"/>
  <c r="D247" i="1"/>
  <c r="Y246" i="1"/>
  <c r="V246" i="1"/>
  <c r="W246" i="1" s="1"/>
  <c r="D246" i="1"/>
  <c r="Y245" i="1"/>
  <c r="V245" i="1"/>
  <c r="W245" i="1" s="1"/>
  <c r="D245" i="1"/>
  <c r="Y244" i="1"/>
  <c r="V244" i="1"/>
  <c r="W244" i="1" s="1"/>
  <c r="D244" i="1"/>
  <c r="Y243" i="1"/>
  <c r="V243" i="1"/>
  <c r="W243" i="1" s="1"/>
  <c r="D243" i="1"/>
  <c r="Y242" i="1"/>
  <c r="V242" i="1"/>
  <c r="W242" i="1" s="1"/>
  <c r="D242" i="1"/>
  <c r="Y241" i="1"/>
  <c r="V241" i="1"/>
  <c r="W241" i="1" s="1"/>
  <c r="D241" i="1"/>
  <c r="Y240" i="1"/>
  <c r="V240" i="1"/>
  <c r="W240" i="1" s="1"/>
  <c r="D240" i="1"/>
  <c r="Y239" i="1"/>
  <c r="V239" i="1"/>
  <c r="W239" i="1" s="1"/>
  <c r="D239" i="1"/>
  <c r="Y238" i="1"/>
  <c r="V238" i="1"/>
  <c r="W238" i="1" s="1"/>
  <c r="D238" i="1"/>
  <c r="Y237" i="1"/>
  <c r="V237" i="1"/>
  <c r="W237" i="1" s="1"/>
  <c r="D237" i="1"/>
  <c r="Y236" i="1"/>
  <c r="V236" i="1"/>
  <c r="W236" i="1" s="1"/>
  <c r="D236" i="1"/>
  <c r="Y235" i="1"/>
  <c r="V235" i="1"/>
  <c r="W235" i="1" s="1"/>
  <c r="D235" i="1"/>
  <c r="Y234" i="1"/>
  <c r="V234" i="1"/>
  <c r="W234" i="1" s="1"/>
  <c r="D234" i="1"/>
  <c r="Y233" i="1"/>
  <c r="V233" i="1"/>
  <c r="W233" i="1" s="1"/>
  <c r="D233" i="1"/>
  <c r="Y232" i="1"/>
  <c r="V232" i="1"/>
  <c r="W232" i="1" s="1"/>
  <c r="D232" i="1"/>
  <c r="Y231" i="1"/>
  <c r="V231" i="1"/>
  <c r="W231" i="1" s="1"/>
  <c r="D231" i="1"/>
  <c r="Y230" i="1"/>
  <c r="V230" i="1"/>
  <c r="W230" i="1" s="1"/>
  <c r="D230" i="1"/>
  <c r="Y229" i="1"/>
  <c r="V229" i="1"/>
  <c r="W229" i="1" s="1"/>
  <c r="D229" i="1"/>
  <c r="Y228" i="1"/>
  <c r="V228" i="1"/>
  <c r="W228" i="1" s="1"/>
  <c r="D228" i="1"/>
  <c r="Y227" i="1"/>
  <c r="V227" i="1"/>
  <c r="W227" i="1" s="1"/>
  <c r="D227" i="1"/>
  <c r="Y226" i="1"/>
  <c r="V226" i="1"/>
  <c r="W226" i="1" s="1"/>
  <c r="D226" i="1"/>
  <c r="Y225" i="1"/>
  <c r="V225" i="1"/>
  <c r="W225" i="1" s="1"/>
  <c r="D225" i="1"/>
  <c r="Y224" i="1"/>
  <c r="V224" i="1"/>
  <c r="W224" i="1" s="1"/>
  <c r="D224" i="1"/>
  <c r="Y223" i="1"/>
  <c r="V223" i="1"/>
  <c r="W223" i="1" s="1"/>
  <c r="D223" i="1"/>
  <c r="Y222" i="1"/>
  <c r="V222" i="1"/>
  <c r="W222" i="1" s="1"/>
  <c r="D222" i="1"/>
  <c r="Y221" i="1"/>
  <c r="V221" i="1"/>
  <c r="W221" i="1" s="1"/>
  <c r="D221" i="1"/>
  <c r="Y220" i="1"/>
  <c r="V220" i="1"/>
  <c r="W220" i="1" s="1"/>
  <c r="D220" i="1"/>
  <c r="Y219" i="1"/>
  <c r="V219" i="1"/>
  <c r="W219" i="1" s="1"/>
  <c r="D219" i="1"/>
  <c r="Y218" i="1"/>
  <c r="V218" i="1"/>
  <c r="W218" i="1" s="1"/>
  <c r="D218" i="1"/>
  <c r="Y217" i="1"/>
  <c r="V217" i="1"/>
  <c r="W217" i="1" s="1"/>
  <c r="D217" i="1"/>
  <c r="Y216" i="1"/>
  <c r="V216" i="1"/>
  <c r="W216" i="1" s="1"/>
  <c r="D216" i="1"/>
  <c r="Y215" i="1"/>
  <c r="V215" i="1"/>
  <c r="W215" i="1" s="1"/>
  <c r="D215" i="1"/>
  <c r="Y214" i="1"/>
  <c r="V214" i="1"/>
  <c r="W214" i="1" s="1"/>
  <c r="D214" i="1"/>
  <c r="Y213" i="1"/>
  <c r="V213" i="1"/>
  <c r="W213" i="1" s="1"/>
  <c r="D213" i="1"/>
  <c r="Y212" i="1"/>
  <c r="V212" i="1"/>
  <c r="W212" i="1" s="1"/>
  <c r="D212" i="1"/>
  <c r="Y211" i="1"/>
  <c r="V211" i="1"/>
  <c r="W211" i="1" s="1"/>
  <c r="D211" i="1"/>
  <c r="Y210" i="1"/>
  <c r="V210" i="1"/>
  <c r="W210" i="1" s="1"/>
  <c r="D210" i="1"/>
  <c r="Y209" i="1"/>
  <c r="V209" i="1"/>
  <c r="W209" i="1" s="1"/>
  <c r="D209" i="1"/>
  <c r="Y208" i="1"/>
  <c r="V208" i="1"/>
  <c r="W208" i="1" s="1"/>
  <c r="D208" i="1"/>
  <c r="Y207" i="1"/>
  <c r="V207" i="1"/>
  <c r="W207" i="1" s="1"/>
  <c r="D207" i="1"/>
  <c r="Y206" i="1"/>
  <c r="V206" i="1"/>
  <c r="W206" i="1" s="1"/>
  <c r="D206" i="1"/>
  <c r="Y204" i="1" l="1"/>
  <c r="V204" i="1"/>
  <c r="W204" i="1" s="1"/>
  <c r="D204" i="1"/>
  <c r="Y203" i="1"/>
  <c r="V203" i="1"/>
  <c r="W203" i="1" s="1"/>
  <c r="D203" i="1"/>
  <c r="Y202" i="1"/>
  <c r="V202" i="1"/>
  <c r="W202" i="1" s="1"/>
  <c r="D202" i="1"/>
  <c r="Y201" i="1"/>
  <c r="V201" i="1"/>
  <c r="W201" i="1" s="1"/>
  <c r="D201" i="1"/>
  <c r="Y200" i="1"/>
  <c r="V200" i="1"/>
  <c r="W200" i="1" s="1"/>
  <c r="D200" i="1"/>
  <c r="Y199" i="1"/>
  <c r="V199" i="1"/>
  <c r="W199" i="1" s="1"/>
  <c r="D199" i="1"/>
  <c r="Y198" i="1"/>
  <c r="V198" i="1"/>
  <c r="W198" i="1" s="1"/>
  <c r="D198" i="1"/>
  <c r="Y197" i="1"/>
  <c r="V197" i="1"/>
  <c r="W197" i="1" s="1"/>
  <c r="D197" i="1"/>
  <c r="Y196" i="1"/>
  <c r="V196" i="1"/>
  <c r="W196" i="1" s="1"/>
  <c r="D196" i="1"/>
  <c r="Y195" i="1"/>
  <c r="V195" i="1"/>
  <c r="W195" i="1" s="1"/>
  <c r="D195" i="1"/>
  <c r="Y194" i="1"/>
  <c r="V194" i="1"/>
  <c r="W194" i="1" s="1"/>
  <c r="D194" i="1"/>
  <c r="Y193" i="1"/>
  <c r="V193" i="1"/>
  <c r="W193" i="1" s="1"/>
  <c r="D193" i="1"/>
  <c r="Y192" i="1"/>
  <c r="V192" i="1"/>
  <c r="W192" i="1" s="1"/>
  <c r="D192" i="1"/>
  <c r="Y191" i="1"/>
  <c r="V191" i="1"/>
  <c r="W191" i="1" s="1"/>
  <c r="D191" i="1"/>
  <c r="Y190" i="1"/>
  <c r="V190" i="1"/>
  <c r="W190" i="1" s="1"/>
  <c r="D190" i="1"/>
  <c r="Y189" i="1"/>
  <c r="V189" i="1"/>
  <c r="W189" i="1" s="1"/>
  <c r="D189" i="1"/>
  <c r="Y188" i="1"/>
  <c r="V188" i="1"/>
  <c r="W188" i="1" s="1"/>
  <c r="D188" i="1"/>
  <c r="Y187" i="1"/>
  <c r="V187" i="1"/>
  <c r="W187" i="1" s="1"/>
  <c r="D187" i="1"/>
  <c r="Y186" i="1"/>
  <c r="V186" i="1"/>
  <c r="W186" i="1" s="1"/>
  <c r="D186" i="1"/>
  <c r="Y185" i="1"/>
  <c r="V185" i="1"/>
  <c r="W185" i="1" s="1"/>
  <c r="D185" i="1"/>
  <c r="Y184" i="1"/>
  <c r="V184" i="1"/>
  <c r="W184" i="1" s="1"/>
  <c r="D184" i="1"/>
  <c r="Y183" i="1"/>
  <c r="V183" i="1"/>
  <c r="W183" i="1" s="1"/>
  <c r="D183" i="1"/>
  <c r="Y182" i="1"/>
  <c r="V182" i="1"/>
  <c r="W182" i="1" s="1"/>
  <c r="D182" i="1"/>
  <c r="Y181" i="1"/>
  <c r="V181" i="1"/>
  <c r="W181" i="1" s="1"/>
  <c r="D181" i="1"/>
  <c r="Y180" i="1"/>
  <c r="V180" i="1"/>
  <c r="W180" i="1" s="1"/>
  <c r="D180" i="1"/>
  <c r="Y179" i="1"/>
  <c r="V179" i="1"/>
  <c r="W179" i="1" s="1"/>
  <c r="D179" i="1"/>
  <c r="Y178" i="1"/>
  <c r="V178" i="1"/>
  <c r="W178" i="1" s="1"/>
  <c r="D178" i="1"/>
  <c r="Y177" i="1"/>
  <c r="V177" i="1"/>
  <c r="W177" i="1" s="1"/>
  <c r="D177" i="1"/>
  <c r="Y176" i="1"/>
  <c r="V176" i="1"/>
  <c r="W176" i="1" s="1"/>
  <c r="D176" i="1"/>
  <c r="Y175" i="1"/>
  <c r="V175" i="1"/>
  <c r="W175" i="1" s="1"/>
  <c r="D175" i="1"/>
  <c r="Y174" i="1"/>
  <c r="V174" i="1"/>
  <c r="W174" i="1" s="1"/>
  <c r="D174" i="1"/>
  <c r="Y173" i="1"/>
  <c r="V173" i="1"/>
  <c r="W173" i="1" s="1"/>
  <c r="D173" i="1"/>
  <c r="Y172" i="1"/>
  <c r="V172" i="1"/>
  <c r="W172" i="1" s="1"/>
  <c r="D172" i="1"/>
  <c r="Y171" i="1"/>
  <c r="V171" i="1"/>
  <c r="W171" i="1" s="1"/>
  <c r="D171" i="1"/>
  <c r="Y170" i="1"/>
  <c r="V170" i="1"/>
  <c r="W170" i="1" s="1"/>
  <c r="D170" i="1"/>
  <c r="Y169" i="1"/>
  <c r="V169" i="1"/>
  <c r="W169" i="1" s="1"/>
  <c r="D169" i="1"/>
  <c r="Y168" i="1"/>
  <c r="V168" i="1"/>
  <c r="W168" i="1" s="1"/>
  <c r="D168" i="1"/>
  <c r="Y167" i="1"/>
  <c r="V167" i="1"/>
  <c r="W167" i="1" s="1"/>
  <c r="D167" i="1"/>
  <c r="Y166" i="1"/>
  <c r="V166" i="1"/>
  <c r="W166" i="1" s="1"/>
  <c r="D166" i="1"/>
  <c r="Y165" i="1"/>
  <c r="V165" i="1"/>
  <c r="W165" i="1" s="1"/>
  <c r="D165" i="1"/>
  <c r="Y164" i="1"/>
  <c r="V164" i="1"/>
  <c r="W164" i="1" s="1"/>
  <c r="D164" i="1"/>
  <c r="Y163" i="1"/>
  <c r="V163" i="1"/>
  <c r="W163" i="1" s="1"/>
  <c r="D163" i="1"/>
  <c r="Y162" i="1"/>
  <c r="V162" i="1"/>
  <c r="W162" i="1" s="1"/>
  <c r="D162" i="1"/>
  <c r="Y161" i="1"/>
  <c r="V161" i="1"/>
  <c r="W161" i="1" s="1"/>
  <c r="D161" i="1"/>
  <c r="Y160" i="1"/>
  <c r="V160" i="1"/>
  <c r="W160" i="1" s="1"/>
  <c r="D160" i="1"/>
  <c r="Y159" i="1"/>
  <c r="V159" i="1"/>
  <c r="W159" i="1" s="1"/>
  <c r="D159" i="1"/>
  <c r="Y158" i="1"/>
  <c r="V158" i="1"/>
  <c r="W158" i="1" s="1"/>
  <c r="D158" i="1"/>
  <c r="Y157" i="1"/>
  <c r="V157" i="1"/>
  <c r="W157" i="1" s="1"/>
  <c r="D157" i="1"/>
  <c r="Y156" i="1"/>
  <c r="V156" i="1"/>
  <c r="W156" i="1" s="1"/>
  <c r="D156" i="1"/>
  <c r="Y155" i="1"/>
  <c r="V155" i="1"/>
  <c r="W155" i="1" s="1"/>
  <c r="D155" i="1"/>
  <c r="Y154" i="1"/>
  <c r="V154" i="1"/>
  <c r="W154" i="1" s="1"/>
  <c r="D154" i="1"/>
  <c r="Y153" i="1"/>
  <c r="V153" i="1"/>
  <c r="W153" i="1" s="1"/>
  <c r="D153" i="1"/>
  <c r="Y152" i="1"/>
  <c r="V152" i="1"/>
  <c r="W152" i="1" s="1"/>
  <c r="D152" i="1"/>
  <c r="Y151" i="1"/>
  <c r="V151" i="1"/>
  <c r="W151" i="1" s="1"/>
  <c r="D151" i="1"/>
  <c r="Y150" i="1"/>
  <c r="V150" i="1"/>
  <c r="W150" i="1" s="1"/>
  <c r="D150" i="1"/>
  <c r="Y149" i="1"/>
  <c r="V149" i="1"/>
  <c r="W149" i="1" s="1"/>
  <c r="D149" i="1"/>
  <c r="Y148" i="1"/>
  <c r="V148" i="1"/>
  <c r="W148" i="1" s="1"/>
  <c r="D148" i="1"/>
  <c r="Y147" i="1"/>
  <c r="V147" i="1"/>
  <c r="W147" i="1" s="1"/>
  <c r="D147" i="1"/>
  <c r="Y146" i="1"/>
  <c r="V146" i="1"/>
  <c r="W146" i="1" s="1"/>
  <c r="D146" i="1"/>
  <c r="Y145" i="1"/>
  <c r="V145" i="1"/>
  <c r="W145" i="1" s="1"/>
  <c r="D145" i="1"/>
  <c r="Y144" i="1"/>
  <c r="V144" i="1"/>
  <c r="W144" i="1" s="1"/>
  <c r="D144" i="1"/>
  <c r="Y143" i="1"/>
  <c r="V143" i="1"/>
  <c r="W143" i="1" s="1"/>
  <c r="D143" i="1"/>
  <c r="Y142" i="1"/>
  <c r="V142" i="1"/>
  <c r="W142" i="1" s="1"/>
  <c r="D142" i="1"/>
  <c r="Y141" i="1"/>
  <c r="V141" i="1"/>
  <c r="W141" i="1" s="1"/>
  <c r="D141" i="1"/>
  <c r="Y140" i="1"/>
  <c r="V140" i="1"/>
  <c r="W140" i="1" s="1"/>
  <c r="D140" i="1"/>
  <c r="Y139" i="1"/>
  <c r="V139" i="1"/>
  <c r="W139" i="1" s="1"/>
  <c r="D139" i="1"/>
  <c r="Y138" i="1"/>
  <c r="V138" i="1"/>
  <c r="W138" i="1" s="1"/>
  <c r="D138" i="1"/>
  <c r="Y137" i="1"/>
  <c r="V137" i="1"/>
  <c r="W137" i="1" s="1"/>
  <c r="D137" i="1"/>
  <c r="Y136" i="1"/>
  <c r="V136" i="1"/>
  <c r="W136" i="1" s="1"/>
  <c r="D136" i="1"/>
  <c r="Y135" i="1"/>
  <c r="V135" i="1"/>
  <c r="W135" i="1" s="1"/>
  <c r="D135" i="1"/>
  <c r="Y134" i="1"/>
  <c r="V134" i="1"/>
  <c r="W134" i="1" s="1"/>
  <c r="D134" i="1"/>
  <c r="Y133" i="1"/>
  <c r="V133" i="1"/>
  <c r="W133" i="1" s="1"/>
  <c r="D133" i="1"/>
  <c r="Y132" i="1"/>
  <c r="V132" i="1"/>
  <c r="W132" i="1" s="1"/>
  <c r="D132" i="1"/>
  <c r="Y131" i="1"/>
  <c r="V131" i="1"/>
  <c r="W131" i="1" s="1"/>
  <c r="D131" i="1"/>
  <c r="Y130" i="1"/>
  <c r="V130" i="1"/>
  <c r="W130" i="1" s="1"/>
  <c r="D130" i="1"/>
  <c r="Y129" i="1"/>
  <c r="V129" i="1"/>
  <c r="W129" i="1" s="1"/>
  <c r="D129" i="1"/>
  <c r="Y128" i="1"/>
  <c r="V128" i="1"/>
  <c r="W128" i="1" s="1"/>
  <c r="D128" i="1"/>
  <c r="Y127" i="1"/>
  <c r="V127" i="1"/>
  <c r="W127" i="1" s="1"/>
  <c r="D127" i="1"/>
  <c r="Y126" i="1"/>
  <c r="V126" i="1"/>
  <c r="W126" i="1" s="1"/>
  <c r="D126" i="1"/>
  <c r="Y125" i="1"/>
  <c r="V125" i="1"/>
  <c r="W125" i="1" s="1"/>
  <c r="D125" i="1"/>
  <c r="Y124" i="1"/>
  <c r="V124" i="1"/>
  <c r="W124" i="1" s="1"/>
  <c r="D124" i="1"/>
  <c r="Y123" i="1"/>
  <c r="V123" i="1"/>
  <c r="W123" i="1" s="1"/>
  <c r="D123" i="1"/>
  <c r="Y122" i="1"/>
  <c r="V122" i="1"/>
  <c r="W122" i="1" s="1"/>
  <c r="D122" i="1"/>
  <c r="Y121" i="1"/>
  <c r="V121" i="1"/>
  <c r="W121" i="1" s="1"/>
  <c r="D121" i="1"/>
  <c r="Y120" i="1"/>
  <c r="V120" i="1"/>
  <c r="W120" i="1" s="1"/>
  <c r="D120" i="1"/>
  <c r="Y119" i="1"/>
  <c r="V119" i="1"/>
  <c r="W119" i="1" s="1"/>
  <c r="D119" i="1"/>
  <c r="Y118" i="1"/>
  <c r="V118" i="1"/>
  <c r="W118" i="1" s="1"/>
  <c r="D118" i="1"/>
  <c r="Y117" i="1"/>
  <c r="V117" i="1"/>
  <c r="W117" i="1" s="1"/>
  <c r="D117" i="1"/>
  <c r="Y116" i="1"/>
  <c r="V116" i="1"/>
  <c r="W116" i="1" s="1"/>
  <c r="D116" i="1"/>
  <c r="Y115" i="1"/>
  <c r="V115" i="1"/>
  <c r="W115" i="1" s="1"/>
  <c r="D115" i="1"/>
  <c r="Y114" i="1"/>
  <c r="V114" i="1"/>
  <c r="W114" i="1" s="1"/>
  <c r="D114" i="1"/>
  <c r="Y113" i="1"/>
  <c r="V113" i="1"/>
  <c r="W113" i="1" s="1"/>
  <c r="D113" i="1"/>
  <c r="Y112" i="1"/>
  <c r="V112" i="1"/>
  <c r="W112" i="1" s="1"/>
  <c r="D112" i="1"/>
  <c r="Y110" i="1" l="1"/>
  <c r="W110" i="1"/>
  <c r="V110" i="1"/>
  <c r="C110" i="1"/>
  <c r="B110" i="1"/>
  <c r="Y109" i="1"/>
  <c r="W109" i="1"/>
  <c r="V109" i="1"/>
  <c r="C109" i="1"/>
  <c r="B109" i="1"/>
  <c r="Y108" i="1"/>
  <c r="W108" i="1"/>
  <c r="V108" i="1"/>
  <c r="C108" i="1"/>
  <c r="B108" i="1"/>
  <c r="Y107" i="1"/>
  <c r="W107" i="1"/>
  <c r="V107" i="1"/>
  <c r="C107" i="1"/>
  <c r="B107" i="1"/>
  <c r="Y106" i="1"/>
  <c r="W106" i="1"/>
  <c r="V106" i="1"/>
  <c r="C106" i="1"/>
  <c r="B106" i="1"/>
  <c r="Y105" i="1"/>
  <c r="W105" i="1"/>
  <c r="V105" i="1"/>
  <c r="C105" i="1"/>
  <c r="B105" i="1"/>
  <c r="Y104" i="1"/>
  <c r="W104" i="1"/>
  <c r="V104" i="1"/>
  <c r="C104" i="1"/>
  <c r="B104" i="1"/>
  <c r="Y103" i="1"/>
  <c r="W103" i="1"/>
  <c r="V103" i="1"/>
  <c r="C103" i="1"/>
  <c r="B103" i="1"/>
  <c r="Y102" i="1"/>
  <c r="W102" i="1"/>
  <c r="V102" i="1"/>
  <c r="C102" i="1"/>
  <c r="B102" i="1"/>
  <c r="Y101" i="1"/>
  <c r="W101" i="1"/>
  <c r="V101" i="1"/>
  <c r="C101" i="1"/>
  <c r="B101" i="1"/>
  <c r="Y100" i="1"/>
  <c r="W100" i="1"/>
  <c r="V100" i="1"/>
  <c r="C100" i="1"/>
  <c r="B100" i="1"/>
  <c r="Y99" i="1"/>
  <c r="W99" i="1"/>
  <c r="V99" i="1"/>
  <c r="C99" i="1"/>
  <c r="B99" i="1"/>
  <c r="Y98" i="1"/>
  <c r="W98" i="1"/>
  <c r="V98" i="1"/>
  <c r="C98" i="1"/>
  <c r="B98" i="1"/>
  <c r="Y97" i="1"/>
  <c r="W97" i="1"/>
  <c r="V97" i="1"/>
  <c r="C97" i="1"/>
  <c r="B97" i="1"/>
  <c r="Y96" i="1"/>
  <c r="W96" i="1"/>
  <c r="V96" i="1"/>
  <c r="C96" i="1"/>
  <c r="B96" i="1"/>
  <c r="Y95" i="1"/>
  <c r="W95" i="1"/>
  <c r="V95" i="1"/>
  <c r="C95" i="1"/>
  <c r="B95" i="1"/>
  <c r="Y94" i="1"/>
  <c r="W94" i="1"/>
  <c r="V94" i="1"/>
  <c r="C94" i="1"/>
  <c r="B94" i="1"/>
  <c r="Y93" i="1"/>
  <c r="W93" i="1"/>
  <c r="V93" i="1"/>
  <c r="C93" i="1"/>
  <c r="B93" i="1"/>
  <c r="Y92" i="1"/>
  <c r="W92" i="1"/>
  <c r="V92" i="1"/>
  <c r="C92" i="1"/>
  <c r="B92" i="1"/>
  <c r="Y91" i="1"/>
  <c r="W91" i="1"/>
  <c r="V91" i="1"/>
  <c r="C91" i="1"/>
  <c r="B91" i="1"/>
  <c r="Y90" i="1"/>
  <c r="W90" i="1"/>
  <c r="V90" i="1"/>
  <c r="C90" i="1"/>
  <c r="B90" i="1"/>
  <c r="Y89" i="1"/>
  <c r="W89" i="1"/>
  <c r="V89" i="1"/>
  <c r="C89" i="1"/>
  <c r="B89" i="1"/>
  <c r="Y88" i="1"/>
  <c r="W88" i="1"/>
  <c r="V88" i="1"/>
  <c r="C88" i="1"/>
  <c r="B88" i="1"/>
  <c r="Y87" i="1"/>
  <c r="W87" i="1"/>
  <c r="V87" i="1"/>
  <c r="C87" i="1"/>
  <c r="B87" i="1"/>
  <c r="Y86" i="1"/>
  <c r="W86" i="1"/>
  <c r="V86" i="1"/>
  <c r="C86" i="1"/>
  <c r="B86" i="1"/>
  <c r="Y85" i="1"/>
  <c r="W85" i="1"/>
  <c r="V85" i="1"/>
  <c r="C85" i="1"/>
  <c r="B85" i="1"/>
  <c r="Y84" i="1"/>
  <c r="W84" i="1"/>
  <c r="V84" i="1"/>
  <c r="C84" i="1"/>
  <c r="B84" i="1"/>
  <c r="Y83" i="1"/>
  <c r="W83" i="1"/>
  <c r="V83" i="1"/>
  <c r="C83" i="1"/>
  <c r="B83" i="1"/>
  <c r="Y82" i="1"/>
  <c r="W82" i="1"/>
  <c r="V82" i="1"/>
  <c r="C82" i="1"/>
  <c r="B82" i="1"/>
  <c r="Y81" i="1"/>
  <c r="W81" i="1"/>
  <c r="V81" i="1"/>
  <c r="C81" i="1"/>
  <c r="B81" i="1"/>
  <c r="Y80" i="1"/>
  <c r="W80" i="1"/>
  <c r="V80" i="1"/>
  <c r="C80" i="1"/>
  <c r="B80" i="1"/>
  <c r="Y79" i="1"/>
  <c r="W79" i="1"/>
  <c r="V79" i="1"/>
  <c r="C79" i="1"/>
  <c r="B79" i="1"/>
  <c r="Y78" i="1"/>
  <c r="W78" i="1"/>
  <c r="V78" i="1"/>
  <c r="C78" i="1"/>
  <c r="B78" i="1"/>
  <c r="Y77" i="1"/>
  <c r="W77" i="1"/>
  <c r="V77" i="1"/>
  <c r="C77" i="1"/>
  <c r="B77" i="1"/>
  <c r="Y76" i="1"/>
  <c r="W76" i="1"/>
  <c r="V76" i="1"/>
  <c r="C76" i="1"/>
  <c r="B76" i="1"/>
  <c r="Y75" i="1"/>
  <c r="W75" i="1"/>
  <c r="V75" i="1"/>
  <c r="C75" i="1"/>
  <c r="B75" i="1"/>
  <c r="Y74" i="1"/>
  <c r="W74" i="1"/>
  <c r="V74" i="1"/>
  <c r="C74" i="1"/>
  <c r="B74" i="1"/>
  <c r="Y73" i="1"/>
  <c r="W73" i="1"/>
  <c r="V73" i="1"/>
  <c r="C73" i="1"/>
  <c r="B73" i="1"/>
  <c r="Y72" i="1"/>
  <c r="W72" i="1"/>
  <c r="V72" i="1"/>
  <c r="C72" i="1"/>
  <c r="B72" i="1"/>
  <c r="Y71" i="1"/>
  <c r="W71" i="1"/>
  <c r="V71" i="1"/>
  <c r="C71" i="1"/>
  <c r="B71" i="1"/>
  <c r="Y70" i="1"/>
  <c r="W70" i="1"/>
  <c r="V70" i="1"/>
  <c r="C70" i="1"/>
  <c r="B70" i="1"/>
  <c r="Y69" i="1"/>
  <c r="W69" i="1"/>
  <c r="V69" i="1"/>
  <c r="C69" i="1"/>
  <c r="B69" i="1"/>
  <c r="Y68" i="1"/>
  <c r="W68" i="1"/>
  <c r="V68" i="1"/>
  <c r="C68" i="1"/>
  <c r="B68" i="1"/>
  <c r="Y67" i="1"/>
  <c r="W67" i="1"/>
  <c r="V67" i="1"/>
  <c r="C67" i="1"/>
  <c r="B67" i="1"/>
  <c r="Y66" i="1"/>
  <c r="W66" i="1"/>
  <c r="V66" i="1"/>
  <c r="C66" i="1"/>
  <c r="B66" i="1"/>
  <c r="Y65" i="1"/>
  <c r="W65" i="1"/>
  <c r="V65" i="1"/>
  <c r="C65" i="1"/>
  <c r="B65" i="1"/>
  <c r="Y64" i="1"/>
  <c r="W64" i="1"/>
  <c r="V64" i="1"/>
  <c r="C64" i="1"/>
  <c r="B64" i="1"/>
  <c r="Y63" i="1"/>
  <c r="W63" i="1"/>
  <c r="V63" i="1"/>
  <c r="C63" i="1"/>
  <c r="B63" i="1"/>
  <c r="Y62" i="1"/>
  <c r="W62" i="1"/>
  <c r="V62" i="1"/>
  <c r="C62" i="1"/>
  <c r="B62" i="1"/>
  <c r="Y61" i="1"/>
  <c r="W61" i="1"/>
  <c r="V61" i="1"/>
  <c r="C61" i="1"/>
  <c r="B61" i="1"/>
  <c r="Y60" i="1"/>
  <c r="W60" i="1"/>
  <c r="V60" i="1"/>
  <c r="C60" i="1"/>
  <c r="B60" i="1"/>
  <c r="Y59" i="1"/>
  <c r="W59" i="1"/>
  <c r="V59" i="1"/>
  <c r="C59" i="1"/>
  <c r="B59" i="1"/>
  <c r="Y58" i="1"/>
  <c r="W58" i="1"/>
  <c r="V58" i="1"/>
  <c r="C58" i="1"/>
  <c r="B58" i="1"/>
  <c r="Y57" i="1"/>
  <c r="W57" i="1"/>
  <c r="V57" i="1"/>
  <c r="C57" i="1"/>
  <c r="B57" i="1"/>
  <c r="Y56" i="1"/>
  <c r="W56" i="1"/>
  <c r="V56" i="1"/>
  <c r="C56" i="1"/>
  <c r="B56" i="1"/>
  <c r="Y55" i="1"/>
  <c r="W55" i="1"/>
  <c r="V55" i="1"/>
  <c r="C55" i="1"/>
  <c r="B55" i="1"/>
  <c r="Y54" i="1"/>
  <c r="W54" i="1"/>
  <c r="V54" i="1"/>
  <c r="C54" i="1"/>
  <c r="B54" i="1"/>
  <c r="Y53" i="1"/>
  <c r="W53" i="1"/>
  <c r="V53" i="1"/>
  <c r="C53" i="1"/>
  <c r="B53" i="1"/>
  <c r="Y52" i="1"/>
  <c r="W52" i="1"/>
  <c r="V52" i="1"/>
  <c r="C52" i="1"/>
  <c r="B52" i="1"/>
  <c r="Y51" i="1"/>
  <c r="W51" i="1"/>
  <c r="V51" i="1"/>
  <c r="C51" i="1"/>
  <c r="B51" i="1"/>
  <c r="Y50" i="1"/>
  <c r="W50" i="1"/>
  <c r="V50" i="1"/>
  <c r="C50" i="1"/>
  <c r="B50" i="1"/>
  <c r="Y49" i="1"/>
  <c r="W49" i="1"/>
  <c r="V49" i="1"/>
  <c r="C49" i="1"/>
  <c r="B49" i="1"/>
  <c r="Y48" i="1"/>
  <c r="W48" i="1"/>
  <c r="V48" i="1"/>
  <c r="C48" i="1"/>
  <c r="B48" i="1"/>
  <c r="Y47" i="1"/>
  <c r="W47" i="1"/>
  <c r="V47" i="1"/>
  <c r="C47" i="1"/>
  <c r="B47" i="1"/>
  <c r="Y46" i="1"/>
  <c r="W46" i="1"/>
  <c r="V46" i="1"/>
  <c r="C46" i="1"/>
  <c r="B46" i="1"/>
  <c r="Y45" i="1"/>
  <c r="W45" i="1"/>
  <c r="V45" i="1"/>
  <c r="C45" i="1"/>
  <c r="B45" i="1"/>
  <c r="Y44" i="1"/>
  <c r="W44" i="1"/>
  <c r="V44" i="1"/>
  <c r="C44" i="1"/>
  <c r="B44" i="1"/>
  <c r="Y43" i="1"/>
  <c r="W43" i="1"/>
  <c r="V43" i="1"/>
  <c r="C43" i="1"/>
  <c r="B43" i="1"/>
  <c r="Y42" i="1"/>
  <c r="W42" i="1"/>
  <c r="V42" i="1"/>
  <c r="C42" i="1"/>
  <c r="B42" i="1"/>
  <c r="Y41" i="1"/>
  <c r="W41" i="1"/>
  <c r="V41" i="1"/>
  <c r="C41" i="1"/>
  <c r="B41" i="1"/>
  <c r="Y40" i="1"/>
  <c r="W40" i="1"/>
  <c r="V40" i="1"/>
  <c r="C40" i="1"/>
  <c r="B40" i="1"/>
  <c r="Y39" i="1"/>
  <c r="W39" i="1"/>
  <c r="V39" i="1"/>
  <c r="C39" i="1"/>
  <c r="B39" i="1"/>
  <c r="Y38" i="1"/>
  <c r="W38" i="1"/>
  <c r="V38" i="1"/>
  <c r="C38" i="1"/>
  <c r="B38" i="1"/>
  <c r="Y37" i="1"/>
  <c r="W37" i="1"/>
  <c r="V37" i="1"/>
  <c r="C37" i="1"/>
  <c r="B37" i="1"/>
  <c r="Y36" i="1"/>
  <c r="W36" i="1"/>
  <c r="V36" i="1"/>
  <c r="C36" i="1"/>
  <c r="B36" i="1"/>
  <c r="Y35" i="1"/>
  <c r="W35" i="1"/>
  <c r="V35" i="1"/>
  <c r="C35" i="1"/>
  <c r="B35" i="1"/>
  <c r="Y34" i="1"/>
  <c r="W34" i="1"/>
  <c r="V34" i="1"/>
  <c r="C34" i="1"/>
  <c r="B34" i="1"/>
  <c r="Y33" i="1"/>
  <c r="W33" i="1"/>
  <c r="V33" i="1"/>
  <c r="C33" i="1"/>
  <c r="B33" i="1"/>
  <c r="Y32" i="1"/>
  <c r="W32" i="1"/>
  <c r="V32" i="1"/>
  <c r="C32" i="1"/>
  <c r="B32" i="1"/>
  <c r="Y31" i="1"/>
  <c r="W31" i="1"/>
  <c r="V31" i="1"/>
  <c r="C31" i="1"/>
  <c r="B31" i="1"/>
  <c r="Y30" i="1"/>
  <c r="W30" i="1"/>
  <c r="V30" i="1"/>
  <c r="C30" i="1"/>
  <c r="B30" i="1"/>
  <c r="Y29" i="1"/>
  <c r="W29" i="1"/>
  <c r="V29" i="1"/>
  <c r="C29" i="1"/>
  <c r="B29" i="1"/>
  <c r="Y28" i="1"/>
  <c r="W28" i="1"/>
  <c r="V28" i="1"/>
  <c r="C28" i="1"/>
  <c r="B28" i="1"/>
  <c r="Y27" i="1"/>
  <c r="W27" i="1"/>
  <c r="V27" i="1"/>
  <c r="C27" i="1"/>
  <c r="B27" i="1"/>
  <c r="Y26" i="1"/>
  <c r="W26" i="1"/>
  <c r="V26" i="1"/>
  <c r="C26" i="1"/>
  <c r="B26" i="1"/>
  <c r="Y25" i="1"/>
  <c r="W25" i="1"/>
  <c r="V25" i="1"/>
  <c r="C25" i="1"/>
  <c r="B25" i="1"/>
  <c r="Y24" i="1"/>
  <c r="W24" i="1"/>
  <c r="V24" i="1"/>
  <c r="C24" i="1"/>
  <c r="B24" i="1"/>
  <c r="Y23" i="1"/>
  <c r="W23" i="1"/>
  <c r="V23" i="1"/>
  <c r="C23" i="1"/>
  <c r="B23" i="1"/>
  <c r="Y22" i="1"/>
  <c r="W22" i="1"/>
  <c r="V22" i="1"/>
  <c r="C22" i="1"/>
  <c r="B22" i="1"/>
  <c r="Y21" i="1"/>
  <c r="W21" i="1"/>
  <c r="V21" i="1"/>
  <c r="C21" i="1"/>
  <c r="B21" i="1"/>
  <c r="Y20" i="1"/>
  <c r="W20" i="1"/>
  <c r="V20" i="1"/>
  <c r="C20" i="1"/>
  <c r="B20" i="1"/>
  <c r="Y19" i="1"/>
  <c r="W19" i="1"/>
  <c r="V19" i="1"/>
  <c r="C19" i="1"/>
  <c r="B19" i="1"/>
  <c r="Y18" i="1"/>
  <c r="W18" i="1"/>
  <c r="V18" i="1"/>
  <c r="C18" i="1"/>
  <c r="B18" i="1"/>
  <c r="Y17" i="1"/>
  <c r="W17" i="1"/>
  <c r="V17" i="1"/>
  <c r="C17" i="1"/>
  <c r="B17" i="1"/>
  <c r="Y16" i="1"/>
  <c r="W16" i="1"/>
  <c r="V16" i="1"/>
  <c r="C16" i="1"/>
  <c r="B16" i="1"/>
  <c r="Y15" i="1"/>
  <c r="W15" i="1"/>
  <c r="V15" i="1"/>
  <c r="C15" i="1"/>
  <c r="B15" i="1"/>
  <c r="Y14" i="1"/>
  <c r="W14" i="1"/>
  <c r="V14" i="1"/>
  <c r="C14" i="1"/>
  <c r="B14" i="1"/>
  <c r="Y13" i="1"/>
  <c r="W13" i="1"/>
  <c r="V13" i="1"/>
  <c r="C13" i="1"/>
  <c r="B13" i="1"/>
  <c r="Y12" i="1"/>
  <c r="W12" i="1"/>
  <c r="V12" i="1"/>
  <c r="C12" i="1"/>
  <c r="B12" i="1"/>
  <c r="Y11" i="1"/>
  <c r="W11" i="1"/>
  <c r="V11" i="1"/>
  <c r="C11" i="1"/>
  <c r="B11" i="1"/>
  <c r="D24" i="1" l="1"/>
  <c r="D36" i="1"/>
  <c r="D72" i="1"/>
  <c r="D16" i="1"/>
  <c r="D106" i="1"/>
  <c r="D51" i="1"/>
  <c r="D34" i="1"/>
  <c r="D32" i="1"/>
  <c r="D59" i="1"/>
  <c r="D88" i="1"/>
  <c r="D70" i="1"/>
  <c r="D86" i="1"/>
  <c r="D94" i="1"/>
  <c r="D102" i="1"/>
  <c r="D110" i="1"/>
  <c r="D61" i="1"/>
  <c r="D33" i="1"/>
  <c r="D44" i="1"/>
  <c r="D52" i="1"/>
  <c r="D60" i="1"/>
  <c r="D68" i="1"/>
  <c r="D100" i="1"/>
  <c r="D20" i="1"/>
  <c r="D95" i="1"/>
  <c r="D35" i="1"/>
  <c r="D12" i="1"/>
  <c r="D28" i="1"/>
  <c r="D67" i="1"/>
  <c r="D83" i="1"/>
  <c r="D91" i="1"/>
  <c r="D99" i="1"/>
  <c r="D80" i="1"/>
  <c r="D96" i="1"/>
  <c r="D55" i="1"/>
  <c r="D87" i="1"/>
  <c r="D37" i="1"/>
  <c r="D30" i="1"/>
  <c r="D41" i="1"/>
  <c r="D65" i="1"/>
  <c r="D76" i="1"/>
  <c r="D84" i="1"/>
  <c r="D92" i="1"/>
  <c r="D103" i="1"/>
  <c r="D27" i="1"/>
  <c r="D38" i="1"/>
  <c r="D62" i="1"/>
  <c r="D97" i="1"/>
  <c r="D108" i="1"/>
  <c r="D40" i="1"/>
  <c r="D48" i="1"/>
  <c r="D56" i="1"/>
  <c r="D64" i="1"/>
  <c r="D107" i="1"/>
  <c r="D23" i="1"/>
  <c r="D31" i="1"/>
  <c r="D58" i="1"/>
  <c r="D66" i="1"/>
  <c r="D104" i="1"/>
  <c r="D63" i="1"/>
  <c r="D90" i="1"/>
  <c r="D109" i="1"/>
  <c r="D15" i="1"/>
  <c r="D18" i="1"/>
  <c r="D21" i="1"/>
  <c r="D47" i="1"/>
  <c r="D50" i="1"/>
  <c r="D53" i="1"/>
  <c r="D79" i="1"/>
  <c r="D82" i="1"/>
  <c r="D85" i="1"/>
  <c r="D73" i="1"/>
  <c r="D105" i="1"/>
  <c r="D26" i="1"/>
  <c r="D29" i="1"/>
  <c r="D93" i="1"/>
  <c r="D11" i="1"/>
  <c r="D14" i="1"/>
  <c r="D17" i="1"/>
  <c r="D43" i="1"/>
  <c r="D46" i="1"/>
  <c r="D49" i="1"/>
  <c r="D75" i="1"/>
  <c r="D78" i="1"/>
  <c r="D81" i="1"/>
  <c r="D69" i="1"/>
  <c r="D98" i="1"/>
  <c r="D101" i="1"/>
  <c r="D19" i="1"/>
  <c r="D22" i="1"/>
  <c r="D25" i="1"/>
  <c r="D54" i="1"/>
  <c r="D57" i="1"/>
  <c r="D89" i="1"/>
  <c r="D13" i="1"/>
  <c r="D39" i="1"/>
  <c r="D42" i="1"/>
  <c r="D45" i="1"/>
  <c r="D71" i="1"/>
  <c r="D74" i="1"/>
  <c r="D77" i="1"/>
</calcChain>
</file>

<file path=xl/sharedStrings.xml><?xml version="1.0" encoding="utf-8"?>
<sst xmlns="http://schemas.openxmlformats.org/spreadsheetml/2006/main" count="463" uniqueCount="208">
  <si>
    <t>CORRECTED AGES (Ma)</t>
  </si>
  <si>
    <t>Th/U</t>
  </si>
  <si>
    <t>Rho</t>
  </si>
  <si>
    <t>Best age (Ma)</t>
  </si>
  <si>
    <t>Disc %</t>
  </si>
  <si>
    <t>Zircon-02_5</t>
  </si>
  <si>
    <t>Zircon-03_5</t>
  </si>
  <si>
    <t>Zircon-04_5</t>
  </si>
  <si>
    <t>Zircon-05_5</t>
  </si>
  <si>
    <t>Zircon-06_5</t>
  </si>
  <si>
    <t>Zircon-07_5</t>
  </si>
  <si>
    <t>Zircon-08_5</t>
  </si>
  <si>
    <t>Zircon-09_5</t>
  </si>
  <si>
    <t>Zircon-10_5</t>
  </si>
  <si>
    <t>Zircon-11_5</t>
  </si>
  <si>
    <t>Zircon-12_5</t>
  </si>
  <si>
    <t>Zircon-13_5</t>
  </si>
  <si>
    <t>Zircon-14_5</t>
  </si>
  <si>
    <t>Zircon-15_5</t>
  </si>
  <si>
    <t>Zircon-16_5</t>
  </si>
  <si>
    <t>Zircon-17_5</t>
  </si>
  <si>
    <t>Zircon-18_5</t>
  </si>
  <si>
    <t>Zircon-19_5</t>
  </si>
  <si>
    <t>Zircon-20_4</t>
  </si>
  <si>
    <t>Zircon-21_4</t>
  </si>
  <si>
    <t>Zircon-22_4</t>
  </si>
  <si>
    <t>Zircon-23_4</t>
  </si>
  <si>
    <t>Zircon-24_4</t>
  </si>
  <si>
    <t>Zircon-25_4</t>
  </si>
  <si>
    <t>Zircon-26_4</t>
  </si>
  <si>
    <t>Zircon-27_4</t>
  </si>
  <si>
    <t>Zircon-28_4</t>
  </si>
  <si>
    <t>Zircon-29_4</t>
  </si>
  <si>
    <t>Zircon-30_4</t>
  </si>
  <si>
    <t>Zircon-31_4</t>
  </si>
  <si>
    <t>Zircon-32_4</t>
  </si>
  <si>
    <t>Zircon-33_4</t>
  </si>
  <si>
    <t>Zircon-34_4</t>
  </si>
  <si>
    <t>Zircon-35_8-4-18-1</t>
  </si>
  <si>
    <t>Zircon-01_8-4-18-1</t>
  </si>
  <si>
    <t>Zircon-01_12-10-17-1</t>
  </si>
  <si>
    <t>Zircon-02</t>
  </si>
  <si>
    <t>Zircon-03</t>
  </si>
  <si>
    <t>Zircon-04</t>
  </si>
  <si>
    <t>Zircon-05</t>
  </si>
  <si>
    <t>Zircon-06</t>
  </si>
  <si>
    <t>Zircon-07</t>
  </si>
  <si>
    <t>Zircon-08</t>
  </si>
  <si>
    <t>Zircon-09</t>
  </si>
  <si>
    <t>Zircon-10</t>
  </si>
  <si>
    <t>Zircon-11</t>
  </si>
  <si>
    <t>Zircon-12</t>
  </si>
  <si>
    <t>Zircon-13</t>
  </si>
  <si>
    <t>Zircon-14</t>
  </si>
  <si>
    <t>Zircon-15</t>
  </si>
  <si>
    <t>Zircon-16</t>
  </si>
  <si>
    <t>Zircon-17</t>
  </si>
  <si>
    <t>Zircon-18</t>
  </si>
  <si>
    <t>Zircon-19</t>
  </si>
  <si>
    <t>Zircon-20</t>
  </si>
  <si>
    <t>Zircon-21</t>
  </si>
  <si>
    <t>Zircon-22</t>
  </si>
  <si>
    <t>Zircon-23</t>
  </si>
  <si>
    <t>Zircon-24</t>
  </si>
  <si>
    <t>Zircon-25</t>
  </si>
  <si>
    <t>Zircon-26</t>
  </si>
  <si>
    <t>Zircon-27</t>
  </si>
  <si>
    <t>Zircon-28</t>
  </si>
  <si>
    <t>Zircon-29</t>
  </si>
  <si>
    <t>Zircon-30</t>
  </si>
  <si>
    <t>Zircon-31</t>
  </si>
  <si>
    <t>Zircon-32</t>
  </si>
  <si>
    <t>Zircon-33</t>
  </si>
  <si>
    <t>Zircon-35_12-10-17-1</t>
  </si>
  <si>
    <t>Zircon-01_12-11-17-2</t>
  </si>
  <si>
    <t>Zircon-34</t>
  </si>
  <si>
    <t>Zircon-01_7-8-18-1</t>
  </si>
  <si>
    <t>Zircon-02_1</t>
  </si>
  <si>
    <t>Zircon-04_1</t>
  </si>
  <si>
    <t>Zircon-06_1</t>
  </si>
  <si>
    <t>Zircon-07_1</t>
  </si>
  <si>
    <t>Zircon-08_1</t>
  </si>
  <si>
    <t>Zircon-11_1</t>
  </si>
  <si>
    <t>Zircon-12_1</t>
  </si>
  <si>
    <t>Zircon-15_1</t>
  </si>
  <si>
    <t>Zircon-18_1</t>
  </si>
  <si>
    <t>Zircon-19_1</t>
  </si>
  <si>
    <t>Zircon-20_7-8-18-1</t>
  </si>
  <si>
    <t>Zircon-01_7-8-18-2</t>
  </si>
  <si>
    <t>Zircon-02_2</t>
  </si>
  <si>
    <t>Zircon-03_2</t>
  </si>
  <si>
    <t>Zircon-04_2</t>
  </si>
  <si>
    <t>Zircon-05_2</t>
  </si>
  <si>
    <t>Zircon-06_2</t>
  </si>
  <si>
    <t>Zircon-07_2</t>
  </si>
  <si>
    <t>Zircon-08_2</t>
  </si>
  <si>
    <t>Zircon-09_2</t>
  </si>
  <si>
    <t>Zircon-10_2</t>
  </si>
  <si>
    <t>Zircon-11_2</t>
  </si>
  <si>
    <t>Zircon-12_2</t>
  </si>
  <si>
    <t>Zircon-13_2</t>
  </si>
  <si>
    <t>Zircon-14_2</t>
  </si>
  <si>
    <t>Zircon-16_2</t>
  </si>
  <si>
    <t>Zircon-18_2</t>
  </si>
  <si>
    <t>Zircon-19_2</t>
  </si>
  <si>
    <t>Zircon-20_1</t>
  </si>
  <si>
    <t>Zircon-21_1</t>
  </si>
  <si>
    <t>Zircon-23_1</t>
  </si>
  <si>
    <t>Zircon-25_1</t>
  </si>
  <si>
    <t>Zircon-26_1</t>
  </si>
  <si>
    <t>Zircon-27_1</t>
  </si>
  <si>
    <t>Zircon-28_1</t>
  </si>
  <si>
    <t>Zircon-29_1</t>
  </si>
  <si>
    <t>Zircon-30_1</t>
  </si>
  <si>
    <t>Zircon-31_1</t>
  </si>
  <si>
    <t>Zircon-32_1</t>
  </si>
  <si>
    <t>Zircon-33_1</t>
  </si>
  <si>
    <t>Zircon-35_7-8-18-2</t>
  </si>
  <si>
    <t>Zircon-35</t>
  </si>
  <si>
    <t>Zircon-36</t>
  </si>
  <si>
    <t>Zircon-37</t>
  </si>
  <si>
    <t>Zircon-38</t>
  </si>
  <si>
    <t>Zircon-39</t>
  </si>
  <si>
    <t>Zircon-40</t>
  </si>
  <si>
    <t>Zircon-41</t>
  </si>
  <si>
    <t>Zircon-42</t>
  </si>
  <si>
    <t>Zircon-43</t>
  </si>
  <si>
    <t>Zircon-44</t>
  </si>
  <si>
    <t>Zircon-45</t>
  </si>
  <si>
    <t>Zircon-46</t>
  </si>
  <si>
    <t>Zircon-47</t>
  </si>
  <si>
    <t>Zircon-48</t>
  </si>
  <si>
    <t>Zircon-49</t>
  </si>
  <si>
    <t>Zircon-50</t>
  </si>
  <si>
    <t>Zircon-51</t>
  </si>
  <si>
    <t>Zircon-52</t>
  </si>
  <si>
    <t>Zircon-53</t>
  </si>
  <si>
    <t>Zircon-54</t>
  </si>
  <si>
    <t>Zircon-55</t>
  </si>
  <si>
    <t>Zircon-56</t>
  </si>
  <si>
    <t>Zircon-57</t>
  </si>
  <si>
    <t>Zircon-58</t>
  </si>
  <si>
    <t>Zircon-59</t>
  </si>
  <si>
    <t>Zircon-60</t>
  </si>
  <si>
    <t>Zircon-61</t>
  </si>
  <si>
    <t>Zircon-62</t>
  </si>
  <si>
    <t>Zircon-63</t>
  </si>
  <si>
    <t>Zircon-64</t>
  </si>
  <si>
    <t>Zircon-65</t>
  </si>
  <si>
    <t>Zircon-66</t>
  </si>
  <si>
    <t>Zircon-67</t>
  </si>
  <si>
    <t>Zircon-68</t>
  </si>
  <si>
    <t>Zircon-69</t>
  </si>
  <si>
    <t>Zircon-70</t>
  </si>
  <si>
    <t>Zircon-71</t>
  </si>
  <si>
    <t>Zircon-72</t>
  </si>
  <si>
    <t>Zircon-73</t>
  </si>
  <si>
    <t>Zircon-74</t>
  </si>
  <si>
    <t>Zircon-75</t>
  </si>
  <si>
    <t>Zircon-76</t>
  </si>
  <si>
    <t>Zircon-77</t>
  </si>
  <si>
    <t>Zircon-78</t>
  </si>
  <si>
    <t>Zircon-79</t>
  </si>
  <si>
    <t>Zircon-80</t>
  </si>
  <si>
    <t>Zircon-81</t>
  </si>
  <si>
    <t>Zircon-82</t>
  </si>
  <si>
    <t>Zircon-83</t>
  </si>
  <si>
    <t>Zircon-84</t>
  </si>
  <si>
    <t>Zircon-85</t>
  </si>
  <si>
    <t>Zircon-86</t>
  </si>
  <si>
    <t>Zircon-87</t>
  </si>
  <si>
    <t>Zircon-88</t>
  </si>
  <si>
    <t>Zircon-89</t>
  </si>
  <si>
    <t>Zircon-90</t>
  </si>
  <si>
    <t>Zircon-91</t>
  </si>
  <si>
    <t>Zircon-92</t>
  </si>
  <si>
    <t>Zircon-93</t>
  </si>
  <si>
    <t>Zircon-94</t>
  </si>
  <si>
    <t>Zircon-95</t>
  </si>
  <si>
    <t>Zircon-96</t>
  </si>
  <si>
    <t>Zircon-97</t>
  </si>
  <si>
    <t>Zircon-98</t>
  </si>
  <si>
    <t>Zircon-99</t>
  </si>
  <si>
    <t>3-21-18-1</t>
  </si>
  <si>
    <t>Zircon-01_21</t>
  </si>
  <si>
    <t>3-22-18-1</t>
  </si>
  <si>
    <t>Zircon-01_22</t>
  </si>
  <si>
    <t>Zircon-100_22</t>
  </si>
  <si>
    <t xml:space="preserve">Zircon-100_10-10-17-4 </t>
  </si>
  <si>
    <t xml:space="preserve">Zircon-01_10-10-17-4 </t>
  </si>
  <si>
    <t>Geology and geochronology of the Magdalena-Madera metamorphic core complex lower plate in the sierras Las Jarillas-El Potrero, northern Sonora</t>
  </si>
  <si>
    <t>Jonathan A. Nourse, Ofelia Pérez Arvizu, and Rufino Lozano-Santacruz</t>
  </si>
  <si>
    <t>By: Teresita Sánchez Navarro, Michelle Vázquez Salazar, Carlos M. González-León, Luigi A. Solari, Anne E. Egger, Teresa Orozco-Esquivel, Margarita López-Martínez,</t>
  </si>
  <si>
    <r>
      <t>CORRECTED RATIOS</t>
    </r>
    <r>
      <rPr>
        <vertAlign val="superscript"/>
        <sz val="12"/>
        <rFont val="Times New Roman"/>
        <family val="1"/>
      </rPr>
      <t>2</t>
    </r>
  </si>
  <si>
    <r>
      <t>U (ppm)</t>
    </r>
    <r>
      <rPr>
        <vertAlign val="superscript"/>
        <sz val="12"/>
        <rFont val="Times New Roman"/>
        <family val="1"/>
      </rPr>
      <t>1</t>
    </r>
  </si>
  <si>
    <r>
      <t>Th (ppm)</t>
    </r>
    <r>
      <rPr>
        <vertAlign val="superscript"/>
        <sz val="12"/>
        <rFont val="Times New Roman"/>
        <family val="1"/>
      </rPr>
      <t>1</t>
    </r>
  </si>
  <si>
    <r>
      <rPr>
        <vertAlign val="superscript"/>
        <sz val="12"/>
        <rFont val="Times New Roman"/>
        <family val="1"/>
      </rPr>
      <t>207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206</t>
    </r>
    <r>
      <rPr>
        <sz val="12"/>
        <rFont val="Times New Roman"/>
        <family val="1"/>
      </rPr>
      <t>Pb</t>
    </r>
  </si>
  <si>
    <r>
      <rPr>
        <vertAlign val="superscript"/>
        <sz val="12"/>
        <rFont val="Times New Roman"/>
        <family val="1"/>
      </rPr>
      <t>207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235</t>
    </r>
    <r>
      <rPr>
        <sz val="12"/>
        <rFont val="Times New Roman"/>
        <family val="1"/>
      </rPr>
      <t>U</t>
    </r>
  </si>
  <si>
    <r>
      <rPr>
        <vertAlign val="superscript"/>
        <sz val="12"/>
        <rFont val="Times New Roman"/>
        <family val="1"/>
      </rPr>
      <t>206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238</t>
    </r>
    <r>
      <rPr>
        <sz val="12"/>
        <rFont val="Times New Roman"/>
        <family val="1"/>
      </rPr>
      <t>U</t>
    </r>
  </si>
  <si>
    <r>
      <rPr>
        <vertAlign val="superscript"/>
        <sz val="12"/>
        <rFont val="Times New Roman"/>
        <family val="1"/>
      </rPr>
      <t>208</t>
    </r>
    <r>
      <rPr>
        <sz val="12"/>
        <rFont val="Times New Roman"/>
        <family val="1"/>
      </rPr>
      <t>Pb/</t>
    </r>
    <r>
      <rPr>
        <vertAlign val="superscript"/>
        <sz val="12"/>
        <rFont val="Times New Roman"/>
        <family val="1"/>
      </rPr>
      <t>232</t>
    </r>
    <r>
      <rPr>
        <sz val="12"/>
        <rFont val="Times New Roman"/>
        <family val="1"/>
      </rPr>
      <t>Th</t>
    </r>
  </si>
  <si>
    <t>±2s abs</t>
  </si>
  <si>
    <t>±2s</t>
  </si>
  <si>
    <t>Published in Revista Mexicana de Ciencias Geológicas, vol. 42, num. 2, 2025, p. 93-112. DOI: http://dx.doi.org/10.22201/igc.20072902e.2025.2.1838</t>
  </si>
  <si>
    <t>Suplementary Material to the paper:</t>
  </si>
  <si>
    <t>to the paper</t>
  </si>
  <si>
    <r>
      <rPr>
        <i/>
        <sz val="12"/>
        <rFont val="Times New Roman"/>
        <family val="1"/>
      </rPr>
      <t>by</t>
    </r>
    <r>
      <rPr>
        <sz val="12"/>
        <rFont val="Times New Roman"/>
        <family val="1"/>
      </rPr>
      <t xml:space="preserve"> </t>
    </r>
  </si>
  <si>
    <t>SUPPLEMENTARY TABLE S2. U-Pb Data.</t>
  </si>
  <si>
    <t>Teresita Sánchez Navarro, Michelle Vázquez Salazar, Carlos M. González-León, Luigi A. Solari, Anne E. Egger, Teresa Orozco-Esquivel, Margarita López-Martínez, Jonathan A. Nourse, Ofelia Pérez Arvizu, and Rufino Lozano-Santacruz.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</si>
</sst>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3">
    <font>
      <sz val="11"/>
      <color theme="1"/>
      <name val="Calibri"/>
      <family val="2"/>
      <scheme val="minor"/>
    </font>
    <font>
      <sz val="12"/>
      <color indexed="8"/>
      <name val="Fuente de cuerpo"/>
      <family val="2"/>
    </font>
    <font>
      <sz val="10"/>
      <name val="Arial"/>
      <family val="2"/>
    </font>
    <font>
      <sz val="12"/>
      <color indexed="8"/>
      <name val="Calibri"/>
      <family val="2"/>
    </font>
    <font>
      <sz val="12"/>
      <color indexed="8"/>
      <name val="Times New Roman"/>
      <family val="1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color indexed="10"/>
      <name val="Times New Roman"/>
      <family val="1"/>
    </font>
    <font>
      <strike/>
      <sz val="12"/>
      <name val="Times New Roman"/>
      <family val="1"/>
    </font>
    <font>
      <strike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i/>
      <sz val="10"/>
      <name val="Arial"/>
      <family val="2"/>
    </font>
    <font>
      <b/>
      <sz val="16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CEAD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6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5" fillId="4" borderId="0" xfId="0" applyFont="1" applyFill="1"/>
    <xf numFmtId="0" fontId="0" fillId="4" borderId="0" xfId="0" applyFill="1"/>
    <xf numFmtId="0" fontId="6" fillId="4" borderId="0" xfId="0" applyFont="1" applyFill="1"/>
    <xf numFmtId="0" fontId="7" fillId="4" borderId="0" xfId="0" applyFont="1" applyFill="1"/>
    <xf numFmtId="0" fontId="8" fillId="4" borderId="0" xfId="0" applyFont="1" applyFill="1"/>
    <xf numFmtId="0" fontId="9" fillId="0" borderId="0" xfId="0" applyFont="1"/>
    <xf numFmtId="0" fontId="10" fillId="0" borderId="0" xfId="1" applyFont="1" applyAlignment="1">
      <alignment horizontal="center"/>
    </xf>
    <xf numFmtId="0" fontId="10" fillId="0" borderId="0" xfId="1" applyFont="1"/>
    <xf numFmtId="0" fontId="5" fillId="0" borderId="0" xfId="0" applyFont="1"/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12" fillId="0" borderId="0" xfId="0" applyFont="1"/>
    <xf numFmtId="0" fontId="10" fillId="0" borderId="0" xfId="0" applyFont="1"/>
    <xf numFmtId="0" fontId="13" fillId="3" borderId="0" xfId="0" applyFont="1" applyFill="1" applyAlignment="1">
      <alignment wrapText="1"/>
    </xf>
    <xf numFmtId="0" fontId="13" fillId="0" borderId="0" xfId="0" applyFont="1"/>
    <xf numFmtId="2" fontId="13" fillId="0" borderId="0" xfId="0" applyNumberFormat="1" applyFont="1"/>
    <xf numFmtId="164" fontId="13" fillId="0" borderId="0" xfId="0" applyNumberFormat="1" applyFont="1"/>
    <xf numFmtId="165" fontId="13" fillId="0" borderId="0" xfId="2" applyNumberFormat="1" applyFont="1" applyAlignment="1">
      <alignment horizontal="right"/>
    </xf>
    <xf numFmtId="2" fontId="14" fillId="0" borderId="0" xfId="3" applyNumberFormat="1" applyFont="1"/>
    <xf numFmtId="2" fontId="10" fillId="0" borderId="0" xfId="0" applyNumberFormat="1" applyFont="1"/>
    <xf numFmtId="164" fontId="10" fillId="0" borderId="0" xfId="0" applyNumberFormat="1" applyFont="1"/>
    <xf numFmtId="165" fontId="10" fillId="0" borderId="0" xfId="2" applyNumberFormat="1" applyFont="1" applyAlignment="1">
      <alignment horizontal="right"/>
    </xf>
    <xf numFmtId="0" fontId="4" fillId="0" borderId="0" xfId="3" applyFont="1"/>
    <xf numFmtId="2" fontId="4" fillId="0" borderId="0" xfId="3" applyNumberFormat="1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14" fillId="0" borderId="0" xfId="3" applyFont="1"/>
    <xf numFmtId="0" fontId="10" fillId="0" borderId="0" xfId="0" applyFont="1" applyAlignment="1">
      <alignment wrapText="1"/>
    </xf>
    <xf numFmtId="0" fontId="15" fillId="5" borderId="0" xfId="0" applyFont="1" applyFill="1"/>
    <xf numFmtId="0" fontId="15" fillId="0" borderId="0" xfId="0" applyFont="1"/>
    <xf numFmtId="0" fontId="16" fillId="3" borderId="0" xfId="0" applyFont="1" applyFill="1"/>
    <xf numFmtId="165" fontId="10" fillId="0" borderId="0" xfId="0" applyNumberFormat="1" applyFont="1"/>
    <xf numFmtId="165" fontId="4" fillId="0" borderId="0" xfId="3" applyNumberFormat="1" applyFont="1"/>
    <xf numFmtId="0" fontId="10" fillId="3" borderId="0" xfId="0" applyFont="1" applyFill="1" applyAlignment="1">
      <alignment wrapText="1"/>
    </xf>
    <xf numFmtId="165" fontId="13" fillId="0" borderId="0" xfId="0" applyNumberFormat="1" applyFont="1"/>
    <xf numFmtId="165" fontId="14" fillId="0" borderId="0" xfId="3" applyNumberFormat="1" applyFont="1"/>
    <xf numFmtId="0" fontId="10" fillId="3" borderId="0" xfId="0" applyFont="1" applyFill="1"/>
    <xf numFmtId="0" fontId="10" fillId="2" borderId="0" xfId="0" applyFont="1" applyFill="1"/>
    <xf numFmtId="2" fontId="10" fillId="2" borderId="0" xfId="0" applyNumberFormat="1" applyFont="1" applyFill="1"/>
    <xf numFmtId="164" fontId="10" fillId="2" borderId="0" xfId="0" applyNumberFormat="1" applyFont="1" applyFill="1"/>
    <xf numFmtId="165" fontId="10" fillId="2" borderId="0" xfId="0" applyNumberFormat="1" applyFont="1" applyFill="1"/>
    <xf numFmtId="165" fontId="10" fillId="3" borderId="0" xfId="2" applyNumberFormat="1" applyFont="1" applyFill="1" applyAlignment="1">
      <alignment horizontal="right"/>
    </xf>
    <xf numFmtId="165" fontId="4" fillId="3" borderId="0" xfId="3" applyNumberFormat="1" applyFont="1" applyFill="1"/>
    <xf numFmtId="0" fontId="15" fillId="3" borderId="0" xfId="0" applyFont="1" applyFill="1"/>
    <xf numFmtId="0" fontId="10" fillId="5" borderId="0" xfId="0" applyFont="1" applyFill="1"/>
    <xf numFmtId="0" fontId="0" fillId="5" borderId="0" xfId="0" applyFill="1"/>
    <xf numFmtId="0" fontId="17" fillId="5" borderId="0" xfId="0" applyFont="1" applyFill="1" applyAlignment="1">
      <alignment horizontal="left" vertical="center" wrapText="1"/>
    </xf>
    <xf numFmtId="0" fontId="18" fillId="5" borderId="0" xfId="0" applyFont="1" applyFill="1" applyAlignment="1">
      <alignment horizontal="left" vertical="center" wrapText="1"/>
    </xf>
    <xf numFmtId="0" fontId="10" fillId="5" borderId="0" xfId="0" applyFont="1" applyFill="1" applyAlignment="1">
      <alignment horizontal="left" vertical="center" wrapText="1"/>
    </xf>
    <xf numFmtId="0" fontId="19" fillId="5" borderId="0" xfId="0" applyFont="1" applyFill="1" applyAlignment="1">
      <alignment horizontal="left" vertical="center" wrapText="1"/>
    </xf>
    <xf numFmtId="0" fontId="18" fillId="5" borderId="0" xfId="0" applyFont="1" applyFill="1"/>
    <xf numFmtId="0" fontId="20" fillId="5" borderId="0" xfId="0" applyFont="1" applyFill="1" applyAlignment="1">
      <alignment horizontal="left" wrapText="1"/>
    </xf>
    <xf numFmtId="0" fontId="21" fillId="5" borderId="0" xfId="0" applyFont="1" applyFill="1"/>
    <xf numFmtId="0" fontId="21" fillId="0" borderId="0" xfId="0" applyFont="1"/>
    <xf numFmtId="0" fontId="10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10" fillId="5" borderId="0" xfId="0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vertical="center"/>
    </xf>
  </cellXfs>
  <cellStyles count="4">
    <cellStyle name="Normal" xfId="0" builtinId="0"/>
    <cellStyle name="Normal_EC U-Pb data final" xfId="3" xr:uid="{00000000-0005-0000-0000-000001000000}"/>
    <cellStyle name="Normal_EC-LMD3-4_final_integr" xfId="1" xr:uid="{00000000-0005-0000-0000-000002000000}"/>
    <cellStyle name="Normal_PL U-Pb  calc" xfId="2" xr:uid="{00000000-0005-0000-0000-000003000000}"/>
  </cellStyles>
  <dxfs count="15"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  <dxf>
      <font>
        <color rgb="FFC00000"/>
      </font>
    </dxf>
    <dxf>
      <font>
        <strike val="0"/>
        <color rgb="FFFF0000"/>
      </font>
    </dxf>
    <dxf>
      <font>
        <strike/>
        <color rgb="FFFF0000"/>
      </font>
    </dxf>
  </dxfs>
  <tableStyles count="0" defaultTableStyle="TableStyleMedium2" defaultPivotStyle="PivotStyleLight16"/>
  <colors>
    <mruColors>
      <color rgb="FFFCEA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munidadunammx-my.sharepoint.com/Users/cmgle/Dropbox/2023/Tere%20Sanchez%20Tesis/U-Pb%20Jarillas%20La%20Yegua/10-10-17-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-10-17-4 conc"/>
      <sheetName val="PlotDat1"/>
      <sheetName val="10-10-17-4 pdp"/>
      <sheetName val="PlotDat2"/>
      <sheetName val="PlotDat3"/>
      <sheetName val="PlotDat4"/>
      <sheetName val="PlotDat5"/>
      <sheetName val="Datatable_t"/>
      <sheetName val="trace_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">
          <cell r="A4" t="str">
            <v>Zircon-01_10-10-17-4 Aren</v>
          </cell>
          <cell r="U4">
            <v>167</v>
          </cell>
          <cell r="V4">
            <v>440</v>
          </cell>
        </row>
        <row r="5">
          <cell r="U5">
            <v>155.1</v>
          </cell>
          <cell r="V5">
            <v>458</v>
          </cell>
        </row>
        <row r="6">
          <cell r="U6">
            <v>146.4</v>
          </cell>
          <cell r="V6">
            <v>385</v>
          </cell>
        </row>
        <row r="7">
          <cell r="U7">
            <v>198</v>
          </cell>
          <cell r="V7">
            <v>412</v>
          </cell>
        </row>
        <row r="8">
          <cell r="U8">
            <v>194</v>
          </cell>
          <cell r="V8">
            <v>481</v>
          </cell>
        </row>
        <row r="9">
          <cell r="U9">
            <v>368</v>
          </cell>
          <cell r="V9">
            <v>659</v>
          </cell>
        </row>
        <row r="10">
          <cell r="U10">
            <v>137.69999999999999</v>
          </cell>
          <cell r="V10">
            <v>423</v>
          </cell>
        </row>
        <row r="11">
          <cell r="U11">
            <v>1460</v>
          </cell>
          <cell r="V11">
            <v>2250</v>
          </cell>
        </row>
        <row r="12">
          <cell r="U12">
            <v>142</v>
          </cell>
          <cell r="V12">
            <v>297</v>
          </cell>
        </row>
        <row r="13">
          <cell r="U13">
            <v>188</v>
          </cell>
          <cell r="V13">
            <v>419</v>
          </cell>
        </row>
        <row r="14">
          <cell r="U14">
            <v>300</v>
          </cell>
          <cell r="V14">
            <v>516</v>
          </cell>
        </row>
        <row r="15">
          <cell r="U15">
            <v>291</v>
          </cell>
          <cell r="V15">
            <v>560</v>
          </cell>
        </row>
        <row r="16">
          <cell r="U16">
            <v>392</v>
          </cell>
          <cell r="V16">
            <v>441</v>
          </cell>
        </row>
        <row r="17">
          <cell r="U17">
            <v>189</v>
          </cell>
          <cell r="V17">
            <v>478</v>
          </cell>
        </row>
        <row r="18">
          <cell r="U18">
            <v>475</v>
          </cell>
          <cell r="V18">
            <v>799</v>
          </cell>
        </row>
        <row r="19">
          <cell r="U19">
            <v>114.2</v>
          </cell>
          <cell r="V19">
            <v>251</v>
          </cell>
        </row>
        <row r="20">
          <cell r="U20">
            <v>179.9</v>
          </cell>
          <cell r="V20">
            <v>300</v>
          </cell>
        </row>
        <row r="21">
          <cell r="U21">
            <v>43.8</v>
          </cell>
          <cell r="V21">
            <v>119.7</v>
          </cell>
        </row>
        <row r="22">
          <cell r="U22">
            <v>208</v>
          </cell>
          <cell r="V22">
            <v>409</v>
          </cell>
        </row>
        <row r="23">
          <cell r="U23">
            <v>378</v>
          </cell>
          <cell r="V23">
            <v>682</v>
          </cell>
        </row>
        <row r="24">
          <cell r="U24">
            <v>164.8</v>
          </cell>
          <cell r="V24">
            <v>437</v>
          </cell>
        </row>
        <row r="25">
          <cell r="U25">
            <v>64.900000000000006</v>
          </cell>
          <cell r="V25">
            <v>133</v>
          </cell>
        </row>
        <row r="26">
          <cell r="U26">
            <v>133</v>
          </cell>
          <cell r="V26">
            <v>409</v>
          </cell>
        </row>
        <row r="27">
          <cell r="U27">
            <v>149.80000000000001</v>
          </cell>
          <cell r="V27">
            <v>387</v>
          </cell>
        </row>
        <row r="28">
          <cell r="U28">
            <v>227</v>
          </cell>
          <cell r="V28">
            <v>349</v>
          </cell>
        </row>
        <row r="29">
          <cell r="U29">
            <v>250</v>
          </cell>
          <cell r="V29">
            <v>627</v>
          </cell>
        </row>
        <row r="30">
          <cell r="U30">
            <v>79.8</v>
          </cell>
          <cell r="V30">
            <v>219</v>
          </cell>
        </row>
        <row r="31">
          <cell r="U31">
            <v>203</v>
          </cell>
          <cell r="V31">
            <v>384</v>
          </cell>
        </row>
        <row r="32">
          <cell r="U32">
            <v>1891</v>
          </cell>
          <cell r="V32">
            <v>2682</v>
          </cell>
        </row>
        <row r="33">
          <cell r="U33">
            <v>53.9</v>
          </cell>
          <cell r="V33">
            <v>205</v>
          </cell>
        </row>
        <row r="34">
          <cell r="U34">
            <v>97.3</v>
          </cell>
          <cell r="V34">
            <v>261</v>
          </cell>
        </row>
        <row r="35">
          <cell r="U35">
            <v>427</v>
          </cell>
          <cell r="V35">
            <v>1033</v>
          </cell>
        </row>
        <row r="36">
          <cell r="U36">
            <v>45</v>
          </cell>
          <cell r="V36">
            <v>213</v>
          </cell>
        </row>
        <row r="37">
          <cell r="U37">
            <v>61.9</v>
          </cell>
          <cell r="V37">
            <v>131.80000000000001</v>
          </cell>
        </row>
        <row r="38">
          <cell r="U38">
            <v>979</v>
          </cell>
          <cell r="V38">
            <v>2390</v>
          </cell>
        </row>
        <row r="39">
          <cell r="U39">
            <v>194</v>
          </cell>
          <cell r="V39">
            <v>232</v>
          </cell>
        </row>
        <row r="40">
          <cell r="U40">
            <v>159</v>
          </cell>
          <cell r="V40">
            <v>433</v>
          </cell>
        </row>
        <row r="41">
          <cell r="U41">
            <v>152.4</v>
          </cell>
          <cell r="V41">
            <v>383</v>
          </cell>
        </row>
        <row r="42">
          <cell r="U42">
            <v>242</v>
          </cell>
          <cell r="V42">
            <v>479</v>
          </cell>
        </row>
        <row r="43">
          <cell r="U43">
            <v>630</v>
          </cell>
          <cell r="V43">
            <v>615</v>
          </cell>
        </row>
        <row r="44">
          <cell r="U44">
            <v>290</v>
          </cell>
          <cell r="V44">
            <v>724</v>
          </cell>
        </row>
        <row r="45">
          <cell r="U45">
            <v>64.7</v>
          </cell>
          <cell r="V45">
            <v>162.4</v>
          </cell>
        </row>
        <row r="46">
          <cell r="U46">
            <v>129.4</v>
          </cell>
          <cell r="V46">
            <v>370</v>
          </cell>
        </row>
        <row r="47">
          <cell r="U47">
            <v>155.30000000000001</v>
          </cell>
          <cell r="V47">
            <v>394</v>
          </cell>
        </row>
        <row r="48">
          <cell r="U48">
            <v>690</v>
          </cell>
          <cell r="V48">
            <v>403</v>
          </cell>
        </row>
        <row r="49">
          <cell r="U49">
            <v>86</v>
          </cell>
          <cell r="V49">
            <v>128.69999999999999</v>
          </cell>
        </row>
        <row r="50">
          <cell r="U50">
            <v>123.6</v>
          </cell>
          <cell r="V50">
            <v>285</v>
          </cell>
        </row>
        <row r="51">
          <cell r="U51">
            <v>152.19999999999999</v>
          </cell>
          <cell r="V51">
            <v>445</v>
          </cell>
        </row>
        <row r="52">
          <cell r="U52">
            <v>104.3</v>
          </cell>
          <cell r="V52">
            <v>342</v>
          </cell>
        </row>
        <row r="53">
          <cell r="U53">
            <v>195.5</v>
          </cell>
          <cell r="V53">
            <v>465</v>
          </cell>
        </row>
        <row r="54">
          <cell r="U54">
            <v>243</v>
          </cell>
          <cell r="V54">
            <v>788</v>
          </cell>
        </row>
        <row r="55">
          <cell r="U55">
            <v>20.98</v>
          </cell>
          <cell r="V55">
            <v>29.3</v>
          </cell>
        </row>
        <row r="56">
          <cell r="U56">
            <v>163.5</v>
          </cell>
          <cell r="V56">
            <v>424</v>
          </cell>
        </row>
        <row r="57">
          <cell r="U57">
            <v>108.6</v>
          </cell>
          <cell r="V57">
            <v>341</v>
          </cell>
        </row>
        <row r="58">
          <cell r="U58">
            <v>64.7</v>
          </cell>
          <cell r="V58">
            <v>197</v>
          </cell>
        </row>
        <row r="59">
          <cell r="U59">
            <v>130.9</v>
          </cell>
          <cell r="V59">
            <v>399</v>
          </cell>
        </row>
        <row r="60">
          <cell r="U60">
            <v>272</v>
          </cell>
          <cell r="V60">
            <v>491</v>
          </cell>
        </row>
        <row r="61">
          <cell r="U61">
            <v>140</v>
          </cell>
          <cell r="V61">
            <v>434</v>
          </cell>
        </row>
        <row r="62">
          <cell r="U62">
            <v>153</v>
          </cell>
          <cell r="V62">
            <v>62.5</v>
          </cell>
        </row>
        <row r="63">
          <cell r="U63">
            <v>69.900000000000006</v>
          </cell>
          <cell r="V63">
            <v>172</v>
          </cell>
        </row>
        <row r="64">
          <cell r="U64">
            <v>131.30000000000001</v>
          </cell>
          <cell r="V64">
            <v>409</v>
          </cell>
        </row>
        <row r="65">
          <cell r="U65">
            <v>145.1</v>
          </cell>
          <cell r="V65">
            <v>284</v>
          </cell>
        </row>
        <row r="66">
          <cell r="U66">
            <v>69.599999999999994</v>
          </cell>
          <cell r="V66">
            <v>199.3</v>
          </cell>
        </row>
        <row r="67">
          <cell r="U67">
            <v>208</v>
          </cell>
          <cell r="V67">
            <v>225</v>
          </cell>
        </row>
        <row r="68">
          <cell r="U68">
            <v>24</v>
          </cell>
          <cell r="V68">
            <v>66.400000000000006</v>
          </cell>
        </row>
        <row r="69">
          <cell r="U69">
            <v>211.3</v>
          </cell>
          <cell r="V69">
            <v>377</v>
          </cell>
        </row>
        <row r="70">
          <cell r="U70">
            <v>152.4</v>
          </cell>
          <cell r="V70">
            <v>334</v>
          </cell>
        </row>
        <row r="71">
          <cell r="U71">
            <v>238</v>
          </cell>
          <cell r="V71">
            <v>561</v>
          </cell>
        </row>
        <row r="72">
          <cell r="U72">
            <v>98.9</v>
          </cell>
          <cell r="V72">
            <v>101</v>
          </cell>
        </row>
        <row r="73">
          <cell r="U73">
            <v>488</v>
          </cell>
          <cell r="V73">
            <v>501</v>
          </cell>
        </row>
        <row r="74">
          <cell r="U74">
            <v>40.700000000000003</v>
          </cell>
          <cell r="V74">
            <v>550</v>
          </cell>
        </row>
        <row r="75">
          <cell r="U75">
            <v>194</v>
          </cell>
          <cell r="V75">
            <v>529</v>
          </cell>
        </row>
        <row r="76">
          <cell r="U76">
            <v>49.6</v>
          </cell>
          <cell r="V76">
            <v>681</v>
          </cell>
        </row>
        <row r="77">
          <cell r="U77">
            <v>281</v>
          </cell>
          <cell r="V77">
            <v>126.9</v>
          </cell>
        </row>
        <row r="78">
          <cell r="U78">
            <v>113.7</v>
          </cell>
          <cell r="V78">
            <v>291</v>
          </cell>
        </row>
        <row r="79">
          <cell r="U79">
            <v>94.9</v>
          </cell>
          <cell r="V79">
            <v>135.19999999999999</v>
          </cell>
        </row>
        <row r="80">
          <cell r="U80">
            <v>131</v>
          </cell>
          <cell r="V80">
            <v>264</v>
          </cell>
        </row>
        <row r="81">
          <cell r="U81">
            <v>108.9</v>
          </cell>
          <cell r="V81">
            <v>213</v>
          </cell>
        </row>
        <row r="82">
          <cell r="U82">
            <v>134.30000000000001</v>
          </cell>
          <cell r="V82">
            <v>271.10000000000002</v>
          </cell>
        </row>
        <row r="83">
          <cell r="U83">
            <v>309</v>
          </cell>
          <cell r="V83">
            <v>715</v>
          </cell>
        </row>
        <row r="84">
          <cell r="U84">
            <v>20.75</v>
          </cell>
          <cell r="V84">
            <v>45.4</v>
          </cell>
        </row>
        <row r="85">
          <cell r="U85">
            <v>195.7</v>
          </cell>
          <cell r="V85">
            <v>304</v>
          </cell>
        </row>
        <row r="86">
          <cell r="U86">
            <v>314</v>
          </cell>
          <cell r="V86">
            <v>113.6</v>
          </cell>
        </row>
        <row r="87">
          <cell r="U87">
            <v>60.3</v>
          </cell>
          <cell r="V87">
            <v>149</v>
          </cell>
        </row>
        <row r="88">
          <cell r="U88">
            <v>182.9</v>
          </cell>
          <cell r="V88">
            <v>107.9</v>
          </cell>
        </row>
        <row r="89">
          <cell r="U89">
            <v>152.30000000000001</v>
          </cell>
          <cell r="V89">
            <v>439</v>
          </cell>
        </row>
        <row r="90">
          <cell r="U90">
            <v>145.6</v>
          </cell>
          <cell r="V90">
            <v>455</v>
          </cell>
        </row>
        <row r="91">
          <cell r="U91">
            <v>192</v>
          </cell>
          <cell r="V91">
            <v>467</v>
          </cell>
        </row>
        <row r="92">
          <cell r="U92">
            <v>1340</v>
          </cell>
          <cell r="V92">
            <v>991</v>
          </cell>
        </row>
        <row r="93">
          <cell r="U93">
            <v>142.5</v>
          </cell>
          <cell r="V93">
            <v>389</v>
          </cell>
        </row>
        <row r="94">
          <cell r="U94">
            <v>263</v>
          </cell>
          <cell r="V94">
            <v>472</v>
          </cell>
        </row>
        <row r="95">
          <cell r="U95">
            <v>226</v>
          </cell>
          <cell r="V95">
            <v>545</v>
          </cell>
        </row>
        <row r="96">
          <cell r="U96">
            <v>34.200000000000003</v>
          </cell>
          <cell r="V96">
            <v>54.5</v>
          </cell>
        </row>
        <row r="97">
          <cell r="U97">
            <v>58</v>
          </cell>
          <cell r="V97">
            <v>205</v>
          </cell>
        </row>
        <row r="98">
          <cell r="U98">
            <v>152</v>
          </cell>
          <cell r="V98">
            <v>165</v>
          </cell>
        </row>
        <row r="99">
          <cell r="U99">
            <v>61.9</v>
          </cell>
          <cell r="V99">
            <v>220</v>
          </cell>
        </row>
        <row r="100">
          <cell r="U100">
            <v>357</v>
          </cell>
          <cell r="V100">
            <v>927</v>
          </cell>
        </row>
        <row r="101">
          <cell r="U101">
            <v>95.3</v>
          </cell>
          <cell r="V101">
            <v>326</v>
          </cell>
        </row>
        <row r="102">
          <cell r="U102">
            <v>227.7</v>
          </cell>
          <cell r="V102">
            <v>363</v>
          </cell>
        </row>
        <row r="103">
          <cell r="U103">
            <v>56.2</v>
          </cell>
          <cell r="V103">
            <v>85.6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9F93F-340B-4AC4-845E-DE215DD7BBBF}">
  <dimension ref="A1:AM70"/>
  <sheetViews>
    <sheetView workbookViewId="0">
      <selection activeCell="B13" sqref="B13"/>
    </sheetView>
  </sheetViews>
  <sheetFormatPr baseColWidth="10" defaultColWidth="9.140625" defaultRowHeight="30.75" customHeight="1"/>
  <cols>
    <col min="1" max="1" width="9.140625" style="16"/>
    <col min="2" max="2" width="174.7109375" customWidth="1"/>
  </cols>
  <sheetData>
    <row r="1" spans="1:39" ht="17.100000000000001" customHeight="1"/>
    <row r="2" spans="1:39" ht="17.100000000000001" customHeight="1">
      <c r="A2" s="48"/>
      <c r="B2" s="50" t="s">
        <v>203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</row>
    <row r="3" spans="1:39" ht="17.100000000000001" customHeight="1">
      <c r="A3" s="48"/>
      <c r="B3" s="51" t="s">
        <v>204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</row>
    <row r="4" spans="1:39" ht="17.100000000000001" customHeight="1">
      <c r="A4" s="48"/>
      <c r="B4" s="50" t="s">
        <v>190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39" ht="17.100000000000001" customHeight="1">
      <c r="A5" s="48"/>
      <c r="B5" s="52" t="s">
        <v>205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</row>
    <row r="6" spans="1:39" ht="39.950000000000003" customHeight="1">
      <c r="A6" s="48"/>
      <c r="B6" s="53" t="s">
        <v>207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</row>
    <row r="7" spans="1:39" s="57" customFormat="1" ht="17.100000000000001" customHeight="1">
      <c r="A7" s="54"/>
      <c r="B7" s="55" t="s">
        <v>202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</row>
    <row r="8" spans="1:39" s="57" customFormat="1" ht="17.100000000000001" customHeight="1">
      <c r="A8" s="54"/>
      <c r="B8" s="55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</row>
    <row r="9" spans="1:39" s="63" customFormat="1" ht="30.75" customHeight="1">
      <c r="A9" s="60"/>
      <c r="B9" s="61" t="s">
        <v>206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</row>
    <row r="10" spans="1:39" ht="30.75" customHeight="1">
      <c r="A10" s="48"/>
      <c r="B10" s="5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</row>
    <row r="11" spans="1:39" ht="30.75" customHeight="1">
      <c r="A11" s="48"/>
      <c r="B11" s="5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</row>
    <row r="12" spans="1:39" ht="30.75" customHeight="1">
      <c r="A12" s="48"/>
      <c r="B12" s="5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</row>
    <row r="13" spans="1:39" ht="30.75" customHeight="1">
      <c r="A13" s="48"/>
      <c r="B13" s="5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</row>
    <row r="14" spans="1:39" ht="30.75" customHeight="1">
      <c r="A14" s="48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</row>
    <row r="15" spans="1:39" ht="30.75" customHeight="1">
      <c r="A15" s="48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</row>
    <row r="16" spans="1:39" ht="30.75" customHeight="1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</row>
    <row r="17" spans="1:39" ht="30.75" customHeight="1">
      <c r="A17" s="48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</row>
    <row r="18" spans="1:39" ht="30.75" customHeight="1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</row>
    <row r="19" spans="1:39" ht="30.75" customHeight="1">
      <c r="A19" s="48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</row>
    <row r="20" spans="1:39" ht="30.75" customHeight="1">
      <c r="A20" s="48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</row>
    <row r="21" spans="1:39" ht="30.75" customHeight="1">
      <c r="A21" s="48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</row>
    <row r="22" spans="1:39" ht="30.75" customHeight="1">
      <c r="A22" s="48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</row>
    <row r="23" spans="1:39" ht="30.75" customHeight="1">
      <c r="A23" s="48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</row>
    <row r="24" spans="1:39" ht="30.75" customHeight="1">
      <c r="A24" s="48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</row>
    <row r="25" spans="1:39" ht="30.75" customHeight="1">
      <c r="A25" s="48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</row>
    <row r="26" spans="1:39" ht="30.75" customHeight="1">
      <c r="A26" s="48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</row>
    <row r="27" spans="1:39" ht="30.75" customHeight="1">
      <c r="A27" s="48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</row>
    <row r="28" spans="1:39" ht="30.75" customHeight="1">
      <c r="A28" s="48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</row>
    <row r="29" spans="1:39" ht="30.75" customHeight="1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</row>
    <row r="30" spans="1:39" ht="30.75" customHeight="1">
      <c r="A30" s="48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</row>
    <row r="31" spans="1:39" ht="30.75" customHeight="1">
      <c r="A31" s="48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</row>
    <row r="32" spans="1:39" ht="30.75" customHeight="1">
      <c r="A32" s="48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</row>
    <row r="33" spans="1:39" ht="30.75" customHeight="1">
      <c r="A33" s="48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</row>
    <row r="34" spans="1:39" ht="30.75" customHeight="1">
      <c r="A34" s="48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</row>
    <row r="35" spans="1:39" ht="30.75" customHeight="1">
      <c r="A35" s="48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</row>
    <row r="36" spans="1:39" ht="30.75" customHeight="1">
      <c r="A36" s="4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</row>
    <row r="37" spans="1:39" ht="30.75" customHeight="1">
      <c r="A37" s="48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</row>
    <row r="38" spans="1:39" ht="30.75" customHeight="1">
      <c r="A38" s="48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</row>
    <row r="39" spans="1:39" ht="30.75" customHeight="1">
      <c r="A39" s="48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</row>
    <row r="40" spans="1:39" ht="30.75" customHeight="1">
      <c r="A40" s="48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</row>
    <row r="41" spans="1:39" ht="30.75" customHeight="1">
      <c r="A41" s="48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</row>
    <row r="42" spans="1:39" ht="30.75" customHeight="1">
      <c r="A42" s="48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</row>
    <row r="43" spans="1:39" ht="30.75" customHeight="1">
      <c r="A43" s="48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</row>
    <row r="44" spans="1:39" ht="30.75" customHeight="1">
      <c r="A44" s="48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</row>
    <row r="45" spans="1:39" ht="30.75" customHeight="1">
      <c r="A45" s="48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</row>
    <row r="46" spans="1:39" ht="30.75" customHeight="1">
      <c r="A46" s="48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</row>
    <row r="47" spans="1:39" ht="30.75" customHeight="1">
      <c r="A47" s="48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</row>
    <row r="48" spans="1:39" ht="30.75" customHeight="1">
      <c r="A48" s="48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</row>
    <row r="49" spans="1:39" ht="30.75" customHeight="1">
      <c r="A49" s="48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</row>
    <row r="50" spans="1:39" ht="30.75" customHeight="1">
      <c r="A50" s="48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</row>
    <row r="51" spans="1:39" ht="30.75" customHeight="1">
      <c r="A51" s="48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</row>
    <row r="52" spans="1:39" ht="30.75" customHeight="1">
      <c r="A52" s="48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</row>
    <row r="53" spans="1:39" ht="30.75" customHeight="1">
      <c r="A53" s="48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</row>
    <row r="54" spans="1:39" ht="30.75" customHeight="1">
      <c r="A54" s="48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</row>
    <row r="55" spans="1:39" ht="30.75" customHeight="1">
      <c r="A55" s="48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</row>
    <row r="56" spans="1:39" ht="30.75" customHeight="1">
      <c r="A56" s="48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</row>
    <row r="57" spans="1:39" ht="30.75" customHeight="1">
      <c r="A57" s="48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</row>
    <row r="58" spans="1:39" ht="30.75" customHeight="1">
      <c r="A58" s="48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</row>
    <row r="59" spans="1:39" ht="30.75" customHeight="1">
      <c r="A59" s="48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</row>
    <row r="60" spans="1:39" ht="30.75" customHeight="1">
      <c r="A60" s="48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</row>
    <row r="61" spans="1:39" ht="30.75" customHeight="1">
      <c r="A61" s="48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</row>
    <row r="62" spans="1:39" ht="30.75" customHeight="1">
      <c r="A62" s="48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</row>
    <row r="63" spans="1:39" ht="30.75" customHeight="1">
      <c r="A63" s="48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</row>
    <row r="64" spans="1:39" ht="30.75" customHeight="1">
      <c r="A64" s="48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</row>
    <row r="65" spans="1:39" ht="30.75" customHeight="1">
      <c r="A65" s="48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</row>
    <row r="66" spans="1:39" ht="30.75" customHeight="1">
      <c r="A66" s="48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</row>
    <row r="67" spans="1:39" ht="30.75" customHeight="1">
      <c r="A67" s="48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</row>
    <row r="68" spans="1:39" ht="30.75" customHeight="1">
      <c r="A68" s="48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</row>
    <row r="69" spans="1:39" ht="30.75" customHeight="1">
      <c r="A69" s="48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</row>
    <row r="70" spans="1:39" ht="30.75" customHeight="1">
      <c r="A70" s="48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442"/>
  <sheetViews>
    <sheetView tabSelected="1" zoomScale="90" zoomScaleNormal="90" workbookViewId="0">
      <selection activeCell="AB10" sqref="AB10"/>
    </sheetView>
  </sheetViews>
  <sheetFormatPr baseColWidth="10" defaultRowHeight="15"/>
  <cols>
    <col min="1" max="1" width="13.42578125" customWidth="1"/>
    <col min="2" max="2" width="9.28515625" customWidth="1"/>
    <col min="3" max="3" width="10" customWidth="1"/>
    <col min="4" max="4" width="7.140625" customWidth="1"/>
    <col min="5" max="5" width="3.85546875" customWidth="1"/>
    <col min="6" max="6" width="7.5703125" customWidth="1"/>
    <col min="7" max="7" width="8.140625" customWidth="1"/>
    <col min="8" max="8" width="8" customWidth="1"/>
    <col min="9" max="9" width="7.28515625" customWidth="1"/>
    <col min="10" max="10" width="7.5703125" customWidth="1"/>
    <col min="11" max="11" width="8.28515625" customWidth="1"/>
    <col min="12" max="12" width="7.42578125" customWidth="1"/>
    <col min="13" max="13" width="7" customWidth="1"/>
    <col min="14" max="14" width="8.140625" customWidth="1"/>
    <col min="15" max="15" width="2.28515625" customWidth="1"/>
    <col min="16" max="16" width="7.42578125" customWidth="1"/>
    <col min="17" max="17" width="6.7109375" customWidth="1"/>
    <col min="18" max="18" width="7.140625" customWidth="1"/>
    <col min="19" max="20" width="7" customWidth="1"/>
    <col min="21" max="21" width="5.85546875" customWidth="1"/>
    <col min="22" max="22" width="7.140625" customWidth="1"/>
    <col min="23" max="23" width="5.140625" customWidth="1"/>
    <col min="24" max="24" width="2.85546875" customWidth="1"/>
    <col min="25" max="25" width="6" customWidth="1"/>
  </cols>
  <sheetData>
    <row r="1" spans="1:42" ht="15.75">
      <c r="A1" s="3" t="s">
        <v>203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42" ht="18.75">
      <c r="A2" s="6" t="s">
        <v>190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42" ht="15.75">
      <c r="A3" s="3" t="s">
        <v>192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42" ht="15.75">
      <c r="A4" s="3" t="s">
        <v>191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42" ht="15.75">
      <c r="A5" s="7" t="s">
        <v>202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42">
      <c r="A6" s="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42" s="11" customFormat="1" ht="15.75">
      <c r="A7" s="8" t="s">
        <v>206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42" s="11" customFormat="1" ht="18.75">
      <c r="A8" s="9"/>
      <c r="B8" s="9"/>
      <c r="C8" s="9"/>
      <c r="D8" s="9"/>
      <c r="E8" s="9"/>
      <c r="F8" s="10"/>
      <c r="G8" s="10"/>
      <c r="H8" s="10"/>
      <c r="I8" s="10" t="s">
        <v>193</v>
      </c>
      <c r="J8" s="9"/>
      <c r="K8" s="9"/>
      <c r="L8" s="1"/>
      <c r="M8" s="1"/>
      <c r="N8" s="9"/>
      <c r="O8" s="9"/>
      <c r="P8" s="9"/>
      <c r="Q8" s="9"/>
      <c r="R8" s="9"/>
      <c r="S8" s="10" t="s">
        <v>0</v>
      </c>
      <c r="T8" s="9"/>
      <c r="U8" s="9"/>
      <c r="V8" s="10"/>
      <c r="W8" s="10"/>
      <c r="X8" s="10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s="11" customFormat="1" ht="48" thickBot="1">
      <c r="A9" s="9"/>
      <c r="B9" s="12" t="s">
        <v>194</v>
      </c>
      <c r="C9" s="12" t="s">
        <v>195</v>
      </c>
      <c r="D9" s="12" t="s">
        <v>1</v>
      </c>
      <c r="E9" s="12"/>
      <c r="F9" s="13" t="s">
        <v>196</v>
      </c>
      <c r="G9" s="12" t="s">
        <v>200</v>
      </c>
      <c r="H9" s="13" t="s">
        <v>197</v>
      </c>
      <c r="I9" s="12" t="s">
        <v>200</v>
      </c>
      <c r="J9" s="13" t="s">
        <v>198</v>
      </c>
      <c r="K9" s="12" t="s">
        <v>200</v>
      </c>
      <c r="L9" s="13" t="s">
        <v>199</v>
      </c>
      <c r="M9" s="12" t="s">
        <v>200</v>
      </c>
      <c r="N9" s="12" t="s">
        <v>2</v>
      </c>
      <c r="O9" s="9"/>
      <c r="P9" s="13" t="s">
        <v>198</v>
      </c>
      <c r="Q9" s="12" t="s">
        <v>201</v>
      </c>
      <c r="R9" s="13" t="s">
        <v>197</v>
      </c>
      <c r="S9" s="12" t="s">
        <v>201</v>
      </c>
      <c r="T9" s="13" t="s">
        <v>196</v>
      </c>
      <c r="U9" s="12" t="s">
        <v>201</v>
      </c>
      <c r="V9" s="13" t="s">
        <v>3</v>
      </c>
      <c r="W9" s="12" t="s">
        <v>201</v>
      </c>
      <c r="X9" s="12"/>
      <c r="Y9" s="14" t="s">
        <v>4</v>
      </c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s="11" customFormat="1" ht="15.75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</row>
    <row r="11" spans="1:42" s="11" customFormat="1" ht="31.5">
      <c r="A11" s="17" t="s">
        <v>189</v>
      </c>
      <c r="B11" s="18">
        <f>IF([1]trace_t!V4="","",[1]trace_t!V4)</f>
        <v>440</v>
      </c>
      <c r="C11" s="18">
        <f>IF([1]trace_t!U4="","",[1]trace_t!U4)</f>
        <v>167</v>
      </c>
      <c r="D11" s="19">
        <f>IF(C11="","",C11/B11)</f>
        <v>0.37954545454545452</v>
      </c>
      <c r="E11" s="18"/>
      <c r="F11" s="20">
        <v>4.4499999999999998E-2</v>
      </c>
      <c r="G11" s="20">
        <v>3.7000000000000002E-3</v>
      </c>
      <c r="H11" s="20">
        <v>0.11650000000000001</v>
      </c>
      <c r="I11" s="20">
        <v>0.01</v>
      </c>
      <c r="J11" s="20">
        <v>1.9120000000000002E-2</v>
      </c>
      <c r="K11" s="20">
        <v>5.1999999999999995E-4</v>
      </c>
      <c r="L11" s="20">
        <v>5.94E-3</v>
      </c>
      <c r="M11" s="20">
        <v>6.4999999999999997E-4</v>
      </c>
      <c r="N11" s="18">
        <v>0.12558</v>
      </c>
      <c r="O11" s="18"/>
      <c r="P11" s="18">
        <v>122.1</v>
      </c>
      <c r="Q11" s="18">
        <v>3.3</v>
      </c>
      <c r="R11" s="18">
        <v>111.6</v>
      </c>
      <c r="S11" s="18">
        <v>9.1</v>
      </c>
      <c r="T11" s="18">
        <v>-70</v>
      </c>
      <c r="U11" s="18">
        <v>170</v>
      </c>
      <c r="V11" s="21">
        <f>IF(OR(A11="",P11=""),"",IF((T11+P11)/2&gt;1400,T11,P11))</f>
        <v>122.1</v>
      </c>
      <c r="W11" s="21">
        <f>IF(OR(A11="",Q11=""),"",IF((U11+Q11)/2&gt;1400,U11,Q11))</f>
        <v>3.3</v>
      </c>
      <c r="X11" s="18"/>
      <c r="Y11" s="22">
        <f>IF(R11="","",(R11-P11)/R11*100)</f>
        <v>-9.408602150537634</v>
      </c>
      <c r="Z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</row>
    <row r="12" spans="1:42" s="11" customFormat="1" ht="15.75">
      <c r="A12" s="16" t="s">
        <v>41</v>
      </c>
      <c r="B12" s="16">
        <f>IF([1]trace_t!V5="","",[1]trace_t!V5)</f>
        <v>458</v>
      </c>
      <c r="C12" s="16">
        <f>IF([1]trace_t!U5="","",[1]trace_t!U5)</f>
        <v>155.1</v>
      </c>
      <c r="D12" s="23">
        <f t="shared" ref="D12:D75" si="0">IF(C12="","",C12/B12)</f>
        <v>0.33864628820960696</v>
      </c>
      <c r="E12" s="16"/>
      <c r="F12" s="24">
        <v>4.8000000000000001E-2</v>
      </c>
      <c r="G12" s="24">
        <v>3.5000000000000001E-3</v>
      </c>
      <c r="H12" s="24">
        <v>0.1232</v>
      </c>
      <c r="I12" s="24">
        <v>9.4999999999999998E-3</v>
      </c>
      <c r="J12" s="24">
        <v>1.8689999999999998E-2</v>
      </c>
      <c r="K12" s="24">
        <v>5.6999999999999998E-4</v>
      </c>
      <c r="L12" s="24">
        <v>6.2100000000000002E-3</v>
      </c>
      <c r="M12" s="24">
        <v>6.7000000000000002E-4</v>
      </c>
      <c r="N12" s="33">
        <v>0.19139</v>
      </c>
      <c r="O12" s="16"/>
      <c r="P12" s="33">
        <v>119.4</v>
      </c>
      <c r="Q12" s="33">
        <v>3.6</v>
      </c>
      <c r="R12" s="33">
        <v>117.7</v>
      </c>
      <c r="S12" s="33">
        <v>8.6</v>
      </c>
      <c r="T12" s="33">
        <v>110</v>
      </c>
      <c r="U12" s="33">
        <v>140</v>
      </c>
      <c r="V12" s="25">
        <f t="shared" ref="V12:V75" si="1">IF(OR(A12="",P12=""),"",IF((T12+P12)/2&gt;1400,T12,P12))</f>
        <v>119.4</v>
      </c>
      <c r="W12" s="25">
        <f t="shared" ref="W12:W75" si="2">IF(OR(A12="",Q12=""),"",IF((U12+Q12)/2&gt;1400,U12,Q12))</f>
        <v>3.6</v>
      </c>
      <c r="X12" s="26"/>
      <c r="Y12" s="27">
        <f t="shared" ref="Y12:Y75" si="3">IF(R12="","",(R12-P12)/R12*100)</f>
        <v>-1.4443500424808859</v>
      </c>
      <c r="Z12" s="16"/>
      <c r="AA12" s="28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</row>
    <row r="13" spans="1:42" s="11" customFormat="1" ht="15.75">
      <c r="A13" s="16" t="s">
        <v>42</v>
      </c>
      <c r="B13" s="16">
        <f>IF([1]trace_t!V6="","",[1]trace_t!V6)</f>
        <v>385</v>
      </c>
      <c r="C13" s="16">
        <f>IF([1]trace_t!U6="","",[1]trace_t!U6)</f>
        <v>146.4</v>
      </c>
      <c r="D13" s="23">
        <f t="shared" si="0"/>
        <v>0.3802597402597403</v>
      </c>
      <c r="E13" s="16"/>
      <c r="F13" s="24">
        <v>5.0700000000000002E-2</v>
      </c>
      <c r="G13" s="24">
        <v>3.8E-3</v>
      </c>
      <c r="H13" s="24">
        <v>0.127</v>
      </c>
      <c r="I13" s="24">
        <v>9.5999999999999992E-3</v>
      </c>
      <c r="J13" s="24">
        <v>1.84E-2</v>
      </c>
      <c r="K13" s="24">
        <v>4.8000000000000001E-4</v>
      </c>
      <c r="L13" s="24">
        <v>6.2199999999999998E-3</v>
      </c>
      <c r="M13" s="24">
        <v>7.2000000000000005E-4</v>
      </c>
      <c r="N13" s="33">
        <v>5.6227999999999998E-3</v>
      </c>
      <c r="O13" s="16"/>
      <c r="P13" s="33">
        <v>117.5</v>
      </c>
      <c r="Q13" s="33">
        <v>3</v>
      </c>
      <c r="R13" s="33">
        <v>122.2</v>
      </c>
      <c r="S13" s="33">
        <v>8.8000000000000007</v>
      </c>
      <c r="T13" s="33">
        <v>200</v>
      </c>
      <c r="U13" s="33">
        <v>160</v>
      </c>
      <c r="V13" s="25">
        <f t="shared" si="1"/>
        <v>117.5</v>
      </c>
      <c r="W13" s="25">
        <f t="shared" si="2"/>
        <v>3</v>
      </c>
      <c r="X13" s="26"/>
      <c r="Y13" s="27">
        <f t="shared" si="3"/>
        <v>3.8461538461538485</v>
      </c>
      <c r="Z13" s="16"/>
      <c r="AA13" s="28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</row>
    <row r="14" spans="1:42" s="11" customFormat="1" ht="15.75">
      <c r="A14" s="16" t="s">
        <v>43</v>
      </c>
      <c r="B14" s="16">
        <f>IF([1]trace_t!V7="","",[1]trace_t!V7)</f>
        <v>412</v>
      </c>
      <c r="C14" s="16">
        <f>IF([1]trace_t!U7="","",[1]trace_t!U7)</f>
        <v>198</v>
      </c>
      <c r="D14" s="23">
        <f t="shared" si="0"/>
        <v>0.48058252427184467</v>
      </c>
      <c r="E14" s="16"/>
      <c r="F14" s="24">
        <v>4.8500000000000001E-2</v>
      </c>
      <c r="G14" s="24">
        <v>3.8E-3</v>
      </c>
      <c r="H14" s="24">
        <v>0.1206</v>
      </c>
      <c r="I14" s="24">
        <v>8.9999999999999993E-3</v>
      </c>
      <c r="J14" s="24">
        <v>1.8089999999999998E-2</v>
      </c>
      <c r="K14" s="24">
        <v>5.2999999999999998E-4</v>
      </c>
      <c r="L14" s="24">
        <v>5.7400000000000003E-3</v>
      </c>
      <c r="M14" s="24">
        <v>5.5000000000000003E-4</v>
      </c>
      <c r="N14" s="33">
        <v>-0.29698000000000002</v>
      </c>
      <c r="O14" s="16"/>
      <c r="P14" s="33">
        <v>115.6</v>
      </c>
      <c r="Q14" s="33">
        <v>3.3</v>
      </c>
      <c r="R14" s="33">
        <v>115.3</v>
      </c>
      <c r="S14" s="33">
        <v>8.4</v>
      </c>
      <c r="T14" s="33">
        <v>120</v>
      </c>
      <c r="U14" s="33">
        <v>170</v>
      </c>
      <c r="V14" s="25">
        <f t="shared" si="1"/>
        <v>115.6</v>
      </c>
      <c r="W14" s="25">
        <f t="shared" si="2"/>
        <v>3.3</v>
      </c>
      <c r="X14" s="26"/>
      <c r="Y14" s="27">
        <f t="shared" si="3"/>
        <v>-0.26019080659149796</v>
      </c>
      <c r="Z14" s="16"/>
      <c r="AA14" s="29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</row>
    <row r="15" spans="1:42" s="11" customFormat="1" ht="15.75">
      <c r="A15" s="16" t="s">
        <v>44</v>
      </c>
      <c r="B15" s="16">
        <f>IF([1]trace_t!V8="","",[1]trace_t!V8)</f>
        <v>481</v>
      </c>
      <c r="C15" s="16">
        <f>IF([1]trace_t!U8="","",[1]trace_t!U8)</f>
        <v>194</v>
      </c>
      <c r="D15" s="23">
        <f t="shared" si="0"/>
        <v>0.40332640332640335</v>
      </c>
      <c r="E15" s="16"/>
      <c r="F15" s="24">
        <v>4.9399999999999999E-2</v>
      </c>
      <c r="G15" s="24">
        <v>4.0000000000000001E-3</v>
      </c>
      <c r="H15" s="24">
        <v>0.1268</v>
      </c>
      <c r="I15" s="24">
        <v>0.01</v>
      </c>
      <c r="J15" s="24">
        <v>1.883E-2</v>
      </c>
      <c r="K15" s="24">
        <v>5.0000000000000001E-4</v>
      </c>
      <c r="L15" s="24">
        <v>6.2300000000000003E-3</v>
      </c>
      <c r="M15" s="24">
        <v>6.8999999999999997E-4</v>
      </c>
      <c r="N15" s="33">
        <v>5.8361000000000003E-2</v>
      </c>
      <c r="O15" s="16"/>
      <c r="P15" s="33">
        <v>120.2</v>
      </c>
      <c r="Q15" s="33">
        <v>3.2</v>
      </c>
      <c r="R15" s="33">
        <v>120.9</v>
      </c>
      <c r="S15" s="33">
        <v>9.1</v>
      </c>
      <c r="T15" s="33">
        <v>160</v>
      </c>
      <c r="U15" s="33">
        <v>170</v>
      </c>
      <c r="V15" s="25">
        <f t="shared" si="1"/>
        <v>120.2</v>
      </c>
      <c r="W15" s="25">
        <f t="shared" si="2"/>
        <v>3.2</v>
      </c>
      <c r="X15" s="26"/>
      <c r="Y15" s="27">
        <f t="shared" si="3"/>
        <v>0.57899090157154909</v>
      </c>
      <c r="Z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</row>
    <row r="16" spans="1:42" s="11" customFormat="1" ht="15.75">
      <c r="A16" s="16" t="s">
        <v>45</v>
      </c>
      <c r="B16" s="16">
        <f>IF([1]trace_t!V9="","",[1]trace_t!V9)</f>
        <v>659</v>
      </c>
      <c r="C16" s="16">
        <f>IF([1]trace_t!U9="","",[1]trace_t!U9)</f>
        <v>368</v>
      </c>
      <c r="D16" s="23">
        <f t="shared" si="0"/>
        <v>0.55842185128983313</v>
      </c>
      <c r="E16" s="16"/>
      <c r="F16" s="24">
        <v>5.0700000000000002E-2</v>
      </c>
      <c r="G16" s="24">
        <v>3.3999999999999998E-3</v>
      </c>
      <c r="H16" s="24">
        <v>0.13039999999999999</v>
      </c>
      <c r="I16" s="24">
        <v>8.8999999999999999E-3</v>
      </c>
      <c r="J16" s="24">
        <v>1.865E-2</v>
      </c>
      <c r="K16" s="24">
        <v>4.6999999999999999E-4</v>
      </c>
      <c r="L16" s="24">
        <v>5.7999999999999996E-3</v>
      </c>
      <c r="M16" s="24">
        <v>5.6999999999999998E-4</v>
      </c>
      <c r="N16" s="33">
        <v>1.2256E-2</v>
      </c>
      <c r="O16" s="16"/>
      <c r="P16" s="33">
        <v>119.1</v>
      </c>
      <c r="Q16" s="33">
        <v>3</v>
      </c>
      <c r="R16" s="33">
        <v>124.3</v>
      </c>
      <c r="S16" s="33">
        <v>8</v>
      </c>
      <c r="T16" s="33">
        <v>210</v>
      </c>
      <c r="U16" s="33">
        <v>150</v>
      </c>
      <c r="V16" s="25">
        <f t="shared" si="1"/>
        <v>119.1</v>
      </c>
      <c r="W16" s="25">
        <f t="shared" si="2"/>
        <v>3</v>
      </c>
      <c r="X16" s="26"/>
      <c r="Y16" s="27">
        <f t="shared" si="3"/>
        <v>4.1834271922767519</v>
      </c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</row>
    <row r="17" spans="1:42" s="11" customFormat="1" ht="15.75">
      <c r="A17" s="18" t="s">
        <v>46</v>
      </c>
      <c r="B17" s="18">
        <f>IF([1]trace_t!V10="","",[1]trace_t!V10)</f>
        <v>423</v>
      </c>
      <c r="C17" s="18">
        <f>IF([1]trace_t!U10="","",[1]trace_t!U10)</f>
        <v>137.69999999999999</v>
      </c>
      <c r="D17" s="19">
        <f t="shared" si="0"/>
        <v>0.32553191489361699</v>
      </c>
      <c r="E17" s="18"/>
      <c r="F17" s="20">
        <v>4.5400000000000003E-2</v>
      </c>
      <c r="G17" s="20">
        <v>3.8E-3</v>
      </c>
      <c r="H17" s="20">
        <v>0.11550000000000001</v>
      </c>
      <c r="I17" s="20">
        <v>0.01</v>
      </c>
      <c r="J17" s="20">
        <v>1.8460000000000001E-2</v>
      </c>
      <c r="K17" s="20">
        <v>4.6999999999999999E-4</v>
      </c>
      <c r="L17" s="20">
        <v>5.9899999999999997E-3</v>
      </c>
      <c r="M17" s="20">
        <v>6.6E-4</v>
      </c>
      <c r="N17" s="18">
        <v>0.19328000000000001</v>
      </c>
      <c r="O17" s="18"/>
      <c r="P17" s="18">
        <v>117.9</v>
      </c>
      <c r="Q17" s="18">
        <v>3</v>
      </c>
      <c r="R17" s="18">
        <v>112</v>
      </c>
      <c r="S17" s="18">
        <v>9.4</v>
      </c>
      <c r="T17" s="18">
        <v>10</v>
      </c>
      <c r="U17" s="18">
        <v>170</v>
      </c>
      <c r="V17" s="21">
        <f t="shared" si="1"/>
        <v>117.9</v>
      </c>
      <c r="W17" s="21">
        <f t="shared" si="2"/>
        <v>3</v>
      </c>
      <c r="X17" s="30"/>
      <c r="Y17" s="22">
        <f t="shared" si="3"/>
        <v>-5.2678571428571477</v>
      </c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</row>
    <row r="18" spans="1:42" s="11" customFormat="1" ht="15.75">
      <c r="A18" s="16" t="s">
        <v>47</v>
      </c>
      <c r="B18" s="16">
        <f>IF([1]trace_t!V11="","",[1]trace_t!V11)</f>
        <v>2250</v>
      </c>
      <c r="C18" s="16">
        <f>IF([1]trace_t!U11="","",[1]trace_t!U11)</f>
        <v>1460</v>
      </c>
      <c r="D18" s="23">
        <f t="shared" si="0"/>
        <v>0.64888888888888885</v>
      </c>
      <c r="E18" s="16"/>
      <c r="F18" s="24">
        <v>4.8599999999999997E-2</v>
      </c>
      <c r="G18" s="24">
        <v>2.7000000000000001E-3</v>
      </c>
      <c r="H18" s="24">
        <v>0.121</v>
      </c>
      <c r="I18" s="24">
        <v>7.1999999999999998E-3</v>
      </c>
      <c r="J18" s="24">
        <v>1.796E-2</v>
      </c>
      <c r="K18" s="24">
        <v>3.8999999999999999E-4</v>
      </c>
      <c r="L18" s="24">
        <v>5.5599999999999998E-3</v>
      </c>
      <c r="M18" s="24">
        <v>5.1999999999999995E-4</v>
      </c>
      <c r="N18" s="33">
        <v>7.6322000000000001E-2</v>
      </c>
      <c r="O18" s="16"/>
      <c r="P18" s="33">
        <v>114.8</v>
      </c>
      <c r="Q18" s="33">
        <v>2.5</v>
      </c>
      <c r="R18" s="33">
        <v>116.5</v>
      </c>
      <c r="S18" s="33">
        <v>6.3</v>
      </c>
      <c r="T18" s="33">
        <v>119</v>
      </c>
      <c r="U18" s="33">
        <v>120</v>
      </c>
      <c r="V18" s="25">
        <f t="shared" si="1"/>
        <v>114.8</v>
      </c>
      <c r="W18" s="25">
        <f t="shared" si="2"/>
        <v>2.5</v>
      </c>
      <c r="X18" s="26"/>
      <c r="Y18" s="27">
        <f t="shared" si="3"/>
        <v>1.4592274678111612</v>
      </c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</row>
    <row r="19" spans="1:42" s="11" customFormat="1" ht="15.75">
      <c r="A19" s="16" t="s">
        <v>48</v>
      </c>
      <c r="B19" s="16">
        <f>IF([1]trace_t!V12="","",[1]trace_t!V12)</f>
        <v>297</v>
      </c>
      <c r="C19" s="16">
        <f>IF([1]trace_t!U12="","",[1]trace_t!U12)</f>
        <v>142</v>
      </c>
      <c r="D19" s="23">
        <f t="shared" si="0"/>
        <v>0.4781144781144781</v>
      </c>
      <c r="E19" s="16"/>
      <c r="F19" s="24">
        <v>4.9299999999999997E-2</v>
      </c>
      <c r="G19" s="24">
        <v>5.1000000000000004E-3</v>
      </c>
      <c r="H19" s="24">
        <v>0.127</v>
      </c>
      <c r="I19" s="24">
        <v>1.4E-2</v>
      </c>
      <c r="J19" s="24">
        <v>1.9E-2</v>
      </c>
      <c r="K19" s="24">
        <v>5.6999999999999998E-4</v>
      </c>
      <c r="L19" s="24">
        <v>5.9800000000000001E-3</v>
      </c>
      <c r="M19" s="24">
        <v>6.4000000000000005E-4</v>
      </c>
      <c r="N19" s="33">
        <v>0.23438999999999999</v>
      </c>
      <c r="O19" s="16"/>
      <c r="P19" s="33">
        <v>121.3</v>
      </c>
      <c r="Q19" s="33">
        <v>3.6</v>
      </c>
      <c r="R19" s="33">
        <v>125</v>
      </c>
      <c r="S19" s="33">
        <v>13</v>
      </c>
      <c r="T19" s="33">
        <v>150</v>
      </c>
      <c r="U19" s="33">
        <v>220</v>
      </c>
      <c r="V19" s="25">
        <f t="shared" si="1"/>
        <v>121.3</v>
      </c>
      <c r="W19" s="25">
        <f t="shared" si="2"/>
        <v>3.6</v>
      </c>
      <c r="X19" s="26"/>
      <c r="Y19" s="27">
        <f t="shared" si="3"/>
        <v>2.9600000000000022</v>
      </c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</row>
    <row r="20" spans="1:42" s="11" customFormat="1" ht="15.75">
      <c r="A20" s="16" t="s">
        <v>49</v>
      </c>
      <c r="B20" s="16">
        <f>IF([1]trace_t!V13="","",[1]trace_t!V13)</f>
        <v>419</v>
      </c>
      <c r="C20" s="16">
        <f>IF([1]trace_t!U13="","",[1]trace_t!U13)</f>
        <v>188</v>
      </c>
      <c r="D20" s="23">
        <f t="shared" si="0"/>
        <v>0.44868735083532219</v>
      </c>
      <c r="E20" s="16"/>
      <c r="F20" s="24">
        <v>4.8899999999999999E-2</v>
      </c>
      <c r="G20" s="24">
        <v>4.4999999999999997E-3</v>
      </c>
      <c r="H20" s="24">
        <v>0.127</v>
      </c>
      <c r="I20" s="24">
        <v>1.2E-2</v>
      </c>
      <c r="J20" s="24">
        <v>1.805E-2</v>
      </c>
      <c r="K20" s="24">
        <v>9.3999999999999997E-4</v>
      </c>
      <c r="L20" s="24">
        <v>6.11E-3</v>
      </c>
      <c r="M20" s="24">
        <v>1E-3</v>
      </c>
      <c r="N20" s="33">
        <v>0.66563000000000005</v>
      </c>
      <c r="O20" s="16"/>
      <c r="P20" s="33">
        <v>115.3</v>
      </c>
      <c r="Q20" s="33">
        <v>6</v>
      </c>
      <c r="R20" s="33">
        <v>121</v>
      </c>
      <c r="S20" s="33">
        <v>11</v>
      </c>
      <c r="T20" s="33">
        <v>110</v>
      </c>
      <c r="U20" s="33">
        <v>180</v>
      </c>
      <c r="V20" s="25">
        <f t="shared" si="1"/>
        <v>115.3</v>
      </c>
      <c r="W20" s="25">
        <f t="shared" si="2"/>
        <v>6</v>
      </c>
      <c r="X20" s="26"/>
      <c r="Y20" s="27">
        <f t="shared" si="3"/>
        <v>4.7107438016528942</v>
      </c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</row>
    <row r="21" spans="1:42" s="11" customFormat="1" ht="15.75">
      <c r="A21" s="16" t="s">
        <v>50</v>
      </c>
      <c r="B21" s="16">
        <f>IF([1]trace_t!V14="","",[1]trace_t!V14)</f>
        <v>516</v>
      </c>
      <c r="C21" s="16">
        <f>IF([1]trace_t!U14="","",[1]trace_t!U14)</f>
        <v>300</v>
      </c>
      <c r="D21" s="23">
        <f t="shared" si="0"/>
        <v>0.58139534883720934</v>
      </c>
      <c r="E21" s="16"/>
      <c r="F21" s="24">
        <v>4.9599999999999998E-2</v>
      </c>
      <c r="G21" s="24">
        <v>3.7000000000000002E-3</v>
      </c>
      <c r="H21" s="24">
        <v>0.12670000000000001</v>
      </c>
      <c r="I21" s="24">
        <v>9.4000000000000004E-3</v>
      </c>
      <c r="J21" s="24">
        <v>1.8259999999999998E-2</v>
      </c>
      <c r="K21" s="24">
        <v>4.8000000000000001E-4</v>
      </c>
      <c r="L21" s="24">
        <v>5.8500000000000002E-3</v>
      </c>
      <c r="M21" s="24">
        <v>5.9000000000000003E-4</v>
      </c>
      <c r="N21" s="33">
        <v>2.5139999999999999E-2</v>
      </c>
      <c r="O21" s="16"/>
      <c r="P21" s="33">
        <v>116.6</v>
      </c>
      <c r="Q21" s="33">
        <v>3.1</v>
      </c>
      <c r="R21" s="33">
        <v>121.9</v>
      </c>
      <c r="S21" s="33">
        <v>8.6999999999999993</v>
      </c>
      <c r="T21" s="33">
        <v>190</v>
      </c>
      <c r="U21" s="33">
        <v>170</v>
      </c>
      <c r="V21" s="25">
        <f t="shared" si="1"/>
        <v>116.6</v>
      </c>
      <c r="W21" s="25">
        <f t="shared" si="2"/>
        <v>3.1</v>
      </c>
      <c r="X21" s="26"/>
      <c r="Y21" s="27">
        <f t="shared" si="3"/>
        <v>4.3478260869565304</v>
      </c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</row>
    <row r="22" spans="1:42" s="11" customFormat="1" ht="15.75">
      <c r="A22" s="16" t="s">
        <v>51</v>
      </c>
      <c r="B22" s="16">
        <f>IF([1]trace_t!V15="","",[1]trace_t!V15)</f>
        <v>560</v>
      </c>
      <c r="C22" s="16">
        <f>IF([1]trace_t!U15="","",[1]trace_t!U15)</f>
        <v>291</v>
      </c>
      <c r="D22" s="23">
        <f t="shared" si="0"/>
        <v>0.51964285714285718</v>
      </c>
      <c r="E22" s="16"/>
      <c r="F22" s="24">
        <v>5.45E-2</v>
      </c>
      <c r="G22" s="24">
        <v>3.0999999999999999E-3</v>
      </c>
      <c r="H22" s="24">
        <v>0.48099999999999998</v>
      </c>
      <c r="I22" s="24">
        <v>2.9000000000000001E-2</v>
      </c>
      <c r="J22" s="24">
        <v>6.411E-2</v>
      </c>
      <c r="K22" s="24">
        <v>1.6000000000000001E-3</v>
      </c>
      <c r="L22" s="24">
        <v>1.8079999999999999E-2</v>
      </c>
      <c r="M22" s="24">
        <v>1.8E-3</v>
      </c>
      <c r="N22" s="33">
        <v>0.36138999999999999</v>
      </c>
      <c r="O22" s="16"/>
      <c r="P22" s="33">
        <v>400.5</v>
      </c>
      <c r="Q22" s="33">
        <v>9.6</v>
      </c>
      <c r="R22" s="33">
        <v>398</v>
      </c>
      <c r="S22" s="33">
        <v>20</v>
      </c>
      <c r="T22" s="33">
        <v>372</v>
      </c>
      <c r="U22" s="33">
        <v>130</v>
      </c>
      <c r="V22" s="25">
        <f t="shared" si="1"/>
        <v>400.5</v>
      </c>
      <c r="W22" s="25">
        <f t="shared" si="2"/>
        <v>9.6</v>
      </c>
      <c r="X22" s="26"/>
      <c r="Y22" s="27">
        <f t="shared" si="3"/>
        <v>-0.62814070351758799</v>
      </c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</row>
    <row r="23" spans="1:42" s="11" customFormat="1" ht="15.75">
      <c r="A23" s="16" t="s">
        <v>52</v>
      </c>
      <c r="B23" s="16">
        <f>IF([1]trace_t!V16="","",[1]trace_t!V16)</f>
        <v>441</v>
      </c>
      <c r="C23" s="16">
        <f>IF([1]trace_t!U16="","",[1]trace_t!U16)</f>
        <v>392</v>
      </c>
      <c r="D23" s="23">
        <f t="shared" si="0"/>
        <v>0.88888888888888884</v>
      </c>
      <c r="E23" s="16"/>
      <c r="F23" s="24">
        <v>5.2699999999999997E-2</v>
      </c>
      <c r="G23" s="24">
        <v>3.8999999999999998E-3</v>
      </c>
      <c r="H23" s="24">
        <v>0.184</v>
      </c>
      <c r="I23" s="24">
        <v>1.4E-2</v>
      </c>
      <c r="J23" s="24">
        <v>2.58E-2</v>
      </c>
      <c r="K23" s="24">
        <v>6.8000000000000005E-4</v>
      </c>
      <c r="L23" s="24">
        <v>8.7299999999999999E-3</v>
      </c>
      <c r="M23" s="24">
        <v>8.4999999999999995E-4</v>
      </c>
      <c r="N23" s="33">
        <v>-9.8128999999999994E-2</v>
      </c>
      <c r="O23" s="16"/>
      <c r="P23" s="33">
        <v>164.2</v>
      </c>
      <c r="Q23" s="33">
        <v>4.3</v>
      </c>
      <c r="R23" s="33">
        <v>171.2</v>
      </c>
      <c r="S23" s="33">
        <v>12</v>
      </c>
      <c r="T23" s="33">
        <v>280</v>
      </c>
      <c r="U23" s="33">
        <v>160</v>
      </c>
      <c r="V23" s="25">
        <f t="shared" si="1"/>
        <v>164.2</v>
      </c>
      <c r="W23" s="25">
        <f t="shared" si="2"/>
        <v>4.3</v>
      </c>
      <c r="X23" s="26"/>
      <c r="Y23" s="27">
        <f t="shared" si="3"/>
        <v>4.0887850467289724</v>
      </c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</row>
    <row r="24" spans="1:42" s="11" customFormat="1" ht="15.75">
      <c r="A24" s="16" t="s">
        <v>53</v>
      </c>
      <c r="B24" s="16">
        <f>IF([1]trace_t!V17="","",[1]trace_t!V17)</f>
        <v>478</v>
      </c>
      <c r="C24" s="16">
        <f>IF([1]trace_t!U17="","",[1]trace_t!U17)</f>
        <v>189</v>
      </c>
      <c r="D24" s="23">
        <f t="shared" si="0"/>
        <v>0.39539748953974896</v>
      </c>
      <c r="E24" s="16"/>
      <c r="F24" s="24">
        <v>4.82E-2</v>
      </c>
      <c r="G24" s="24">
        <v>4.1000000000000003E-3</v>
      </c>
      <c r="H24" s="24">
        <v>0.12670000000000001</v>
      </c>
      <c r="I24" s="24">
        <v>1.0999999999999999E-2</v>
      </c>
      <c r="J24" s="24">
        <v>1.915E-2</v>
      </c>
      <c r="K24" s="24">
        <v>5.6999999999999998E-4</v>
      </c>
      <c r="L24" s="24">
        <v>6.3899999999999998E-3</v>
      </c>
      <c r="M24" s="24">
        <v>6.6E-4</v>
      </c>
      <c r="N24" s="33">
        <v>7.5475E-2</v>
      </c>
      <c r="O24" s="16"/>
      <c r="P24" s="33">
        <v>122.3</v>
      </c>
      <c r="Q24" s="33">
        <v>3.6</v>
      </c>
      <c r="R24" s="33">
        <v>122</v>
      </c>
      <c r="S24" s="33">
        <v>9.4</v>
      </c>
      <c r="T24" s="33">
        <v>110</v>
      </c>
      <c r="U24" s="33">
        <v>170</v>
      </c>
      <c r="V24" s="25">
        <f t="shared" si="1"/>
        <v>122.3</v>
      </c>
      <c r="W24" s="25">
        <f t="shared" si="2"/>
        <v>3.6</v>
      </c>
      <c r="X24" s="26"/>
      <c r="Y24" s="27">
        <f t="shared" si="3"/>
        <v>-0.24590163934425999</v>
      </c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</row>
    <row r="25" spans="1:42" s="11" customFormat="1" ht="15.75">
      <c r="A25" s="16" t="s">
        <v>54</v>
      </c>
      <c r="B25" s="16">
        <f>IF([1]trace_t!V18="","",[1]trace_t!V18)</f>
        <v>799</v>
      </c>
      <c r="C25" s="16">
        <f>IF([1]trace_t!U18="","",[1]trace_t!U18)</f>
        <v>475</v>
      </c>
      <c r="D25" s="23">
        <f t="shared" si="0"/>
        <v>0.5944931163954944</v>
      </c>
      <c r="E25" s="16"/>
      <c r="F25" s="24">
        <v>4.7100000000000003E-2</v>
      </c>
      <c r="G25" s="24">
        <v>3.0000000000000001E-3</v>
      </c>
      <c r="H25" s="24">
        <v>0.1167</v>
      </c>
      <c r="I25" s="24">
        <v>7.4999999999999997E-3</v>
      </c>
      <c r="J25" s="24">
        <v>1.8190000000000001E-2</v>
      </c>
      <c r="K25" s="24">
        <v>4.4999999999999999E-4</v>
      </c>
      <c r="L25" s="24">
        <v>5.77E-3</v>
      </c>
      <c r="M25" s="24">
        <v>5.5999999999999995E-4</v>
      </c>
      <c r="N25" s="33">
        <v>0.15934000000000001</v>
      </c>
      <c r="O25" s="16"/>
      <c r="P25" s="33">
        <v>116.2</v>
      </c>
      <c r="Q25" s="33">
        <v>2.9</v>
      </c>
      <c r="R25" s="33">
        <v>112</v>
      </c>
      <c r="S25" s="33">
        <v>6.8</v>
      </c>
      <c r="T25" s="33">
        <v>65</v>
      </c>
      <c r="U25" s="33">
        <v>140</v>
      </c>
      <c r="V25" s="25">
        <f t="shared" si="1"/>
        <v>116.2</v>
      </c>
      <c r="W25" s="25">
        <f t="shared" si="2"/>
        <v>2.9</v>
      </c>
      <c r="X25" s="26"/>
      <c r="Y25" s="27">
        <f t="shared" si="3"/>
        <v>-3.7500000000000027</v>
      </c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</row>
    <row r="26" spans="1:42" s="11" customFormat="1" ht="15.75">
      <c r="A26" s="16" t="s">
        <v>55</v>
      </c>
      <c r="B26" s="16">
        <f>IF([1]trace_t!V19="","",[1]trace_t!V19)</f>
        <v>251</v>
      </c>
      <c r="C26" s="16">
        <f>IF([1]trace_t!U19="","",[1]trace_t!U19)</f>
        <v>114.2</v>
      </c>
      <c r="D26" s="23">
        <f t="shared" si="0"/>
        <v>0.45498007968127491</v>
      </c>
      <c r="E26" s="16"/>
      <c r="F26" s="24">
        <v>4.7199999999999999E-2</v>
      </c>
      <c r="G26" s="24">
        <v>4.4000000000000003E-3</v>
      </c>
      <c r="H26" s="24">
        <v>0.123</v>
      </c>
      <c r="I26" s="24">
        <v>1.0999999999999999E-2</v>
      </c>
      <c r="J26" s="24">
        <v>1.874E-2</v>
      </c>
      <c r="K26" s="24">
        <v>5.9000000000000003E-4</v>
      </c>
      <c r="L26" s="24">
        <v>6.2300000000000003E-3</v>
      </c>
      <c r="M26" s="24">
        <v>6.7000000000000002E-4</v>
      </c>
      <c r="N26" s="33">
        <v>-2.2886E-2</v>
      </c>
      <c r="O26" s="16"/>
      <c r="P26" s="33">
        <v>119.7</v>
      </c>
      <c r="Q26" s="33">
        <v>3.8</v>
      </c>
      <c r="R26" s="33">
        <v>117.4</v>
      </c>
      <c r="S26" s="33">
        <v>10</v>
      </c>
      <c r="T26" s="33">
        <v>70</v>
      </c>
      <c r="U26" s="33">
        <v>180</v>
      </c>
      <c r="V26" s="25">
        <f t="shared" si="1"/>
        <v>119.7</v>
      </c>
      <c r="W26" s="25">
        <f t="shared" si="2"/>
        <v>3.8</v>
      </c>
      <c r="X26" s="26"/>
      <c r="Y26" s="27">
        <f t="shared" si="3"/>
        <v>-1.9591141396933534</v>
      </c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</row>
    <row r="27" spans="1:42" s="11" customFormat="1" ht="15.75">
      <c r="A27" s="16" t="s">
        <v>56</v>
      </c>
      <c r="B27" s="16">
        <f>IF([1]trace_t!V20="","",[1]trace_t!V20)</f>
        <v>300</v>
      </c>
      <c r="C27" s="16">
        <f>IF([1]trace_t!U20="","",[1]trace_t!U20)</f>
        <v>179.9</v>
      </c>
      <c r="D27" s="23">
        <f t="shared" si="0"/>
        <v>0.59966666666666668</v>
      </c>
      <c r="E27" s="16"/>
      <c r="F27" s="24">
        <v>5.5399999999999998E-2</v>
      </c>
      <c r="G27" s="24">
        <v>4.5999999999999999E-3</v>
      </c>
      <c r="H27" s="24">
        <v>0.16500000000000001</v>
      </c>
      <c r="I27" s="24">
        <v>1.2999999999999999E-2</v>
      </c>
      <c r="J27" s="24">
        <v>2.154E-2</v>
      </c>
      <c r="K27" s="24">
        <v>5.8E-4</v>
      </c>
      <c r="L27" s="24">
        <v>7.3200000000000001E-3</v>
      </c>
      <c r="M27" s="24">
        <v>7.6999999999999996E-4</v>
      </c>
      <c r="N27" s="33">
        <v>-7.5911999999999993E-2</v>
      </c>
      <c r="O27" s="16"/>
      <c r="P27" s="33">
        <v>137.4</v>
      </c>
      <c r="Q27" s="33">
        <v>3.7</v>
      </c>
      <c r="R27" s="33">
        <v>156.5</v>
      </c>
      <c r="S27" s="33">
        <v>11</v>
      </c>
      <c r="T27" s="33">
        <v>420</v>
      </c>
      <c r="U27" s="33">
        <v>180</v>
      </c>
      <c r="V27" s="25">
        <f t="shared" si="1"/>
        <v>137.4</v>
      </c>
      <c r="W27" s="25">
        <f t="shared" si="2"/>
        <v>3.7</v>
      </c>
      <c r="X27" s="26"/>
      <c r="Y27" s="27">
        <f t="shared" si="3"/>
        <v>12.204472843450475</v>
      </c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</row>
    <row r="28" spans="1:42" s="11" customFormat="1" ht="15.75">
      <c r="A28" s="16" t="s">
        <v>57</v>
      </c>
      <c r="B28" s="16">
        <f>IF([1]trace_t!V21="","",[1]trace_t!V21)</f>
        <v>119.7</v>
      </c>
      <c r="C28" s="16">
        <f>IF([1]trace_t!U21="","",[1]trace_t!U21)</f>
        <v>43.8</v>
      </c>
      <c r="D28" s="23">
        <f t="shared" si="0"/>
        <v>0.36591478696741853</v>
      </c>
      <c r="E28" s="16"/>
      <c r="F28" s="24">
        <v>5.5399999999999998E-2</v>
      </c>
      <c r="G28" s="24">
        <v>8.0000000000000002E-3</v>
      </c>
      <c r="H28" s="24">
        <v>0.14000000000000001</v>
      </c>
      <c r="I28" s="24">
        <v>1.7999999999999999E-2</v>
      </c>
      <c r="J28" s="24">
        <v>1.883E-2</v>
      </c>
      <c r="K28" s="24">
        <v>8.7000000000000001E-4</v>
      </c>
      <c r="L28" s="24">
        <v>5.8399999999999997E-3</v>
      </c>
      <c r="M28" s="24">
        <v>8.4000000000000003E-4</v>
      </c>
      <c r="N28" s="33">
        <v>-9.0489E-2</v>
      </c>
      <c r="O28" s="16"/>
      <c r="P28" s="33">
        <v>120.3</v>
      </c>
      <c r="Q28" s="33">
        <v>5.5</v>
      </c>
      <c r="R28" s="33">
        <v>132</v>
      </c>
      <c r="S28" s="33">
        <v>17</v>
      </c>
      <c r="T28" s="33">
        <v>310</v>
      </c>
      <c r="U28" s="33">
        <v>300</v>
      </c>
      <c r="V28" s="25">
        <f t="shared" si="1"/>
        <v>120.3</v>
      </c>
      <c r="W28" s="25">
        <f t="shared" si="2"/>
        <v>5.5</v>
      </c>
      <c r="X28" s="26"/>
      <c r="Y28" s="27">
        <f t="shared" si="3"/>
        <v>8.8636363636363651</v>
      </c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</row>
    <row r="29" spans="1:42" s="11" customFormat="1" ht="15.75">
      <c r="A29" s="16" t="s">
        <v>58</v>
      </c>
      <c r="B29" s="16">
        <f>IF([1]trace_t!V22="","",[1]trace_t!V22)</f>
        <v>409</v>
      </c>
      <c r="C29" s="16">
        <f>IF([1]trace_t!U22="","",[1]trace_t!U22)</f>
        <v>208</v>
      </c>
      <c r="D29" s="23">
        <f t="shared" si="0"/>
        <v>0.50855745721271395</v>
      </c>
      <c r="E29" s="16"/>
      <c r="F29" s="24">
        <v>5.0299999999999997E-2</v>
      </c>
      <c r="G29" s="24">
        <v>4.3E-3</v>
      </c>
      <c r="H29" s="24">
        <v>0.1308</v>
      </c>
      <c r="I29" s="24">
        <v>1.0999999999999999E-2</v>
      </c>
      <c r="J29" s="24">
        <v>1.917E-2</v>
      </c>
      <c r="K29" s="24">
        <v>5.9999999999999995E-4</v>
      </c>
      <c r="L29" s="24">
        <v>6.13E-3</v>
      </c>
      <c r="M29" s="24">
        <v>6.4000000000000005E-4</v>
      </c>
      <c r="N29" s="33">
        <v>0.28586</v>
      </c>
      <c r="O29" s="16"/>
      <c r="P29" s="33">
        <v>122.4</v>
      </c>
      <c r="Q29" s="33">
        <v>3.8</v>
      </c>
      <c r="R29" s="33">
        <v>125.8</v>
      </c>
      <c r="S29" s="33">
        <v>9.4</v>
      </c>
      <c r="T29" s="33">
        <v>170</v>
      </c>
      <c r="U29" s="33">
        <v>180</v>
      </c>
      <c r="V29" s="25">
        <f t="shared" si="1"/>
        <v>122.4</v>
      </c>
      <c r="W29" s="25">
        <f t="shared" si="2"/>
        <v>3.8</v>
      </c>
      <c r="X29" s="26"/>
      <c r="Y29" s="27">
        <f t="shared" si="3"/>
        <v>2.702702702702696</v>
      </c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</row>
    <row r="30" spans="1:42" s="11" customFormat="1" ht="15.75">
      <c r="A30" s="16" t="s">
        <v>59</v>
      </c>
      <c r="B30" s="16">
        <f>IF([1]trace_t!V23="","",[1]trace_t!V23)</f>
        <v>682</v>
      </c>
      <c r="C30" s="16">
        <f>IF([1]trace_t!U23="","",[1]trace_t!U23)</f>
        <v>378</v>
      </c>
      <c r="D30" s="23">
        <f t="shared" si="0"/>
        <v>0.55425219941348969</v>
      </c>
      <c r="E30" s="16"/>
      <c r="F30" s="24">
        <v>4.7600000000000003E-2</v>
      </c>
      <c r="G30" s="24">
        <v>3.0999999999999999E-3</v>
      </c>
      <c r="H30" s="24">
        <v>0.1173</v>
      </c>
      <c r="I30" s="24">
        <v>7.9000000000000008E-3</v>
      </c>
      <c r="J30" s="24">
        <v>1.7950000000000001E-2</v>
      </c>
      <c r="K30" s="24">
        <v>4.4000000000000002E-4</v>
      </c>
      <c r="L30" s="24">
        <v>5.7299999999999999E-3</v>
      </c>
      <c r="M30" s="24">
        <v>5.5999999999999995E-4</v>
      </c>
      <c r="N30" s="33">
        <v>0.15756000000000001</v>
      </c>
      <c r="O30" s="16"/>
      <c r="P30" s="33">
        <v>114.7</v>
      </c>
      <c r="Q30" s="33">
        <v>2.8</v>
      </c>
      <c r="R30" s="33">
        <v>112.5</v>
      </c>
      <c r="S30" s="33">
        <v>7.2</v>
      </c>
      <c r="T30" s="33">
        <v>86</v>
      </c>
      <c r="U30" s="33">
        <v>140</v>
      </c>
      <c r="V30" s="25">
        <f t="shared" si="1"/>
        <v>114.7</v>
      </c>
      <c r="W30" s="25">
        <f t="shared" si="2"/>
        <v>2.8</v>
      </c>
      <c r="X30" s="26"/>
      <c r="Y30" s="27">
        <f t="shared" si="3"/>
        <v>-1.9555555555555579</v>
      </c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</row>
    <row r="31" spans="1:42" s="11" customFormat="1" ht="15.75">
      <c r="A31" s="16" t="s">
        <v>60</v>
      </c>
      <c r="B31" s="16">
        <f>IF([1]trace_t!V24="","",[1]trace_t!V24)</f>
        <v>437</v>
      </c>
      <c r="C31" s="16">
        <f>IF([1]trace_t!U24="","",[1]trace_t!U24)</f>
        <v>164.8</v>
      </c>
      <c r="D31" s="23">
        <f t="shared" si="0"/>
        <v>0.37711670480549203</v>
      </c>
      <c r="E31" s="16"/>
      <c r="F31" s="24">
        <v>5.0799999999999998E-2</v>
      </c>
      <c r="G31" s="24">
        <v>4.0000000000000001E-3</v>
      </c>
      <c r="H31" s="24">
        <v>0.13250000000000001</v>
      </c>
      <c r="I31" s="24">
        <v>0.01</v>
      </c>
      <c r="J31" s="24">
        <v>1.8509999999999999E-2</v>
      </c>
      <c r="K31" s="24">
        <v>5.4000000000000001E-4</v>
      </c>
      <c r="L31" s="24">
        <v>6.3899999999999998E-3</v>
      </c>
      <c r="M31" s="24">
        <v>6.6E-4</v>
      </c>
      <c r="N31" s="33">
        <v>6.8595000000000003E-2</v>
      </c>
      <c r="O31" s="16"/>
      <c r="P31" s="33">
        <v>118.2</v>
      </c>
      <c r="Q31" s="33">
        <v>3.4</v>
      </c>
      <c r="R31" s="33">
        <v>127.2</v>
      </c>
      <c r="S31" s="33">
        <v>8.6999999999999993</v>
      </c>
      <c r="T31" s="33">
        <v>240</v>
      </c>
      <c r="U31" s="33">
        <v>170</v>
      </c>
      <c r="V31" s="25">
        <f t="shared" si="1"/>
        <v>118.2</v>
      </c>
      <c r="W31" s="25">
        <f t="shared" si="2"/>
        <v>3.4</v>
      </c>
      <c r="X31" s="26"/>
      <c r="Y31" s="27">
        <f t="shared" si="3"/>
        <v>7.0754716981132075</v>
      </c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</row>
    <row r="32" spans="1:42" s="11" customFormat="1" ht="15.75">
      <c r="A32" s="18" t="s">
        <v>61</v>
      </c>
      <c r="B32" s="18">
        <f>IF([1]trace_t!V25="","",[1]trace_t!V25)</f>
        <v>133</v>
      </c>
      <c r="C32" s="18">
        <f>IF([1]trace_t!U25="","",[1]trace_t!U25)</f>
        <v>64.900000000000006</v>
      </c>
      <c r="D32" s="19">
        <f t="shared" si="0"/>
        <v>0.48796992481203011</v>
      </c>
      <c r="E32" s="18"/>
      <c r="F32" s="20">
        <v>4.4200000000000003E-2</v>
      </c>
      <c r="G32" s="20">
        <v>6.8999999999999999E-3</v>
      </c>
      <c r="H32" s="20">
        <v>0.114</v>
      </c>
      <c r="I32" s="20">
        <v>1.7000000000000001E-2</v>
      </c>
      <c r="J32" s="20">
        <v>1.847E-2</v>
      </c>
      <c r="K32" s="20">
        <v>6.4999999999999997E-4</v>
      </c>
      <c r="L32" s="20">
        <v>6.3299999999999997E-3</v>
      </c>
      <c r="M32" s="20">
        <v>8.0999999999999996E-4</v>
      </c>
      <c r="N32" s="18">
        <v>-2.7508000000000001E-2</v>
      </c>
      <c r="O32" s="18"/>
      <c r="P32" s="18">
        <v>118</v>
      </c>
      <c r="Q32" s="18">
        <v>4.0999999999999996</v>
      </c>
      <c r="R32" s="18">
        <v>108</v>
      </c>
      <c r="S32" s="18">
        <v>16</v>
      </c>
      <c r="T32" s="18">
        <v>-100</v>
      </c>
      <c r="U32" s="18">
        <v>280</v>
      </c>
      <c r="V32" s="21">
        <f t="shared" si="1"/>
        <v>118</v>
      </c>
      <c r="W32" s="21">
        <f t="shared" si="2"/>
        <v>4.0999999999999996</v>
      </c>
      <c r="X32" s="30"/>
      <c r="Y32" s="22">
        <f t="shared" si="3"/>
        <v>-9.2592592592592595</v>
      </c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</row>
    <row r="33" spans="1:42" s="11" customFormat="1" ht="15.75">
      <c r="A33" s="16" t="s">
        <v>62</v>
      </c>
      <c r="B33" s="16">
        <f>IF([1]trace_t!V26="","",[1]trace_t!V26)</f>
        <v>409</v>
      </c>
      <c r="C33" s="16">
        <f>IF([1]trace_t!U26="","",[1]trace_t!U26)</f>
        <v>133</v>
      </c>
      <c r="D33" s="23">
        <f t="shared" si="0"/>
        <v>0.32518337408312958</v>
      </c>
      <c r="E33" s="16"/>
      <c r="F33" s="24">
        <v>5.2299999999999999E-2</v>
      </c>
      <c r="G33" s="24">
        <v>4.3E-3</v>
      </c>
      <c r="H33" s="24">
        <v>0.13420000000000001</v>
      </c>
      <c r="I33" s="24">
        <v>1.2E-2</v>
      </c>
      <c r="J33" s="24">
        <v>1.8599999999999998E-2</v>
      </c>
      <c r="K33" s="24">
        <v>5.4000000000000001E-4</v>
      </c>
      <c r="L33" s="24">
        <v>6.1199999999999996E-3</v>
      </c>
      <c r="M33" s="24">
        <v>6.4000000000000005E-4</v>
      </c>
      <c r="N33" s="33">
        <v>0.3886</v>
      </c>
      <c r="O33" s="16"/>
      <c r="P33" s="33">
        <v>118.8</v>
      </c>
      <c r="Q33" s="33">
        <v>3.4</v>
      </c>
      <c r="R33" s="33">
        <v>127.5</v>
      </c>
      <c r="S33" s="33">
        <v>11</v>
      </c>
      <c r="T33" s="33">
        <v>300</v>
      </c>
      <c r="U33" s="33">
        <v>190</v>
      </c>
      <c r="V33" s="25">
        <f t="shared" si="1"/>
        <v>118.8</v>
      </c>
      <c r="W33" s="25">
        <f t="shared" si="2"/>
        <v>3.4</v>
      </c>
      <c r="X33" s="26"/>
      <c r="Y33" s="27">
        <f t="shared" si="3"/>
        <v>6.8235294117647074</v>
      </c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</row>
    <row r="34" spans="1:42" s="11" customFormat="1" ht="15.75">
      <c r="A34" s="16" t="s">
        <v>63</v>
      </c>
      <c r="B34" s="16">
        <f>IF([1]trace_t!V27="","",[1]trace_t!V27)</f>
        <v>387</v>
      </c>
      <c r="C34" s="16">
        <f>IF([1]trace_t!U27="","",[1]trace_t!U27)</f>
        <v>149.80000000000001</v>
      </c>
      <c r="D34" s="23">
        <f t="shared" si="0"/>
        <v>0.38708010335917314</v>
      </c>
      <c r="E34" s="16"/>
      <c r="F34" s="24">
        <v>4.8899999999999999E-2</v>
      </c>
      <c r="G34" s="24">
        <v>4.4000000000000003E-3</v>
      </c>
      <c r="H34" s="24">
        <v>0.13200000000000001</v>
      </c>
      <c r="I34" s="24">
        <v>1.0999999999999999E-2</v>
      </c>
      <c r="J34" s="24">
        <v>1.9029999999999998E-2</v>
      </c>
      <c r="K34" s="24">
        <v>5.9999999999999995E-4</v>
      </c>
      <c r="L34" s="24">
        <v>6.1900000000000002E-3</v>
      </c>
      <c r="M34" s="24">
        <v>6.8999999999999997E-4</v>
      </c>
      <c r="N34" s="33">
        <v>-0.15553</v>
      </c>
      <c r="O34" s="16"/>
      <c r="P34" s="33">
        <v>121.5</v>
      </c>
      <c r="Q34" s="33">
        <v>3.8</v>
      </c>
      <c r="R34" s="33">
        <v>125.5</v>
      </c>
      <c r="S34" s="33">
        <v>10</v>
      </c>
      <c r="T34" s="33">
        <v>190</v>
      </c>
      <c r="U34" s="33">
        <v>190</v>
      </c>
      <c r="V34" s="25">
        <f t="shared" si="1"/>
        <v>121.5</v>
      </c>
      <c r="W34" s="25">
        <f t="shared" si="2"/>
        <v>3.8</v>
      </c>
      <c r="X34" s="26"/>
      <c r="Y34" s="27">
        <f t="shared" si="3"/>
        <v>3.1872509960159361</v>
      </c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</row>
    <row r="35" spans="1:42" s="11" customFormat="1" ht="15.75">
      <c r="A35" s="16" t="s">
        <v>64</v>
      </c>
      <c r="B35" s="16">
        <f>IF([1]trace_t!V28="","",[1]trace_t!V28)</f>
        <v>349</v>
      </c>
      <c r="C35" s="16">
        <f>IF([1]trace_t!U28="","",[1]trace_t!U28)</f>
        <v>227</v>
      </c>
      <c r="D35" s="23">
        <f t="shared" si="0"/>
        <v>0.65042979942693413</v>
      </c>
      <c r="E35" s="16"/>
      <c r="F35" s="24">
        <v>5.16E-2</v>
      </c>
      <c r="G35" s="24">
        <v>4.1999999999999997E-3</v>
      </c>
      <c r="H35" s="24">
        <v>0.1323</v>
      </c>
      <c r="I35" s="24">
        <v>1.0999999999999999E-2</v>
      </c>
      <c r="J35" s="24">
        <v>1.8620000000000001E-2</v>
      </c>
      <c r="K35" s="24">
        <v>5.2999999999999998E-4</v>
      </c>
      <c r="L35" s="24">
        <v>5.7299999999999999E-3</v>
      </c>
      <c r="M35" s="24">
        <v>5.9999999999999995E-4</v>
      </c>
      <c r="N35" s="33">
        <v>0.12293999999999999</v>
      </c>
      <c r="O35" s="16"/>
      <c r="P35" s="33">
        <v>118.9</v>
      </c>
      <c r="Q35" s="33">
        <v>3.4</v>
      </c>
      <c r="R35" s="33">
        <v>127.2</v>
      </c>
      <c r="S35" s="33">
        <v>9.5</v>
      </c>
      <c r="T35" s="33">
        <v>300</v>
      </c>
      <c r="U35" s="33">
        <v>170</v>
      </c>
      <c r="V35" s="25">
        <f t="shared" si="1"/>
        <v>118.9</v>
      </c>
      <c r="W35" s="25">
        <f t="shared" si="2"/>
        <v>3.4</v>
      </c>
      <c r="X35" s="26"/>
      <c r="Y35" s="27">
        <f t="shared" si="3"/>
        <v>6.5251572327043998</v>
      </c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</row>
    <row r="36" spans="1:42" s="11" customFormat="1" ht="15.75">
      <c r="A36" s="16" t="s">
        <v>65</v>
      </c>
      <c r="B36" s="16">
        <f>IF([1]trace_t!V29="","",[1]trace_t!V29)</f>
        <v>627</v>
      </c>
      <c r="C36" s="16">
        <f>IF([1]trace_t!U29="","",[1]trace_t!U29)</f>
        <v>250</v>
      </c>
      <c r="D36" s="23">
        <f t="shared" si="0"/>
        <v>0.39872408293460926</v>
      </c>
      <c r="E36" s="16"/>
      <c r="F36" s="24">
        <v>4.8899999999999999E-2</v>
      </c>
      <c r="G36" s="24">
        <v>3.7000000000000002E-3</v>
      </c>
      <c r="H36" s="24">
        <v>0.1226</v>
      </c>
      <c r="I36" s="24">
        <v>9.1999999999999998E-3</v>
      </c>
      <c r="J36" s="24">
        <v>1.8509999999999999E-2</v>
      </c>
      <c r="K36" s="24">
        <v>4.8000000000000001E-4</v>
      </c>
      <c r="L36" s="24">
        <v>5.8799999999999998E-3</v>
      </c>
      <c r="M36" s="24">
        <v>5.9999999999999995E-4</v>
      </c>
      <c r="N36" s="33">
        <v>7.7725000000000002E-2</v>
      </c>
      <c r="O36" s="16"/>
      <c r="P36" s="33">
        <v>118.2</v>
      </c>
      <c r="Q36" s="33">
        <v>3.1</v>
      </c>
      <c r="R36" s="33">
        <v>118.2</v>
      </c>
      <c r="S36" s="33">
        <v>8.6</v>
      </c>
      <c r="T36" s="33">
        <v>120</v>
      </c>
      <c r="U36" s="33">
        <v>160</v>
      </c>
      <c r="V36" s="25">
        <f t="shared" si="1"/>
        <v>118.2</v>
      </c>
      <c r="W36" s="25">
        <f t="shared" si="2"/>
        <v>3.1</v>
      </c>
      <c r="X36" s="26"/>
      <c r="Y36" s="27">
        <f t="shared" si="3"/>
        <v>0</v>
      </c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</row>
    <row r="37" spans="1:42" s="11" customFormat="1" ht="15.75">
      <c r="A37" s="16" t="s">
        <v>66</v>
      </c>
      <c r="B37" s="16">
        <f>IF([1]trace_t!V30="","",[1]trace_t!V30)</f>
        <v>219</v>
      </c>
      <c r="C37" s="16">
        <f>IF([1]trace_t!U30="","",[1]trace_t!U30)</f>
        <v>79.8</v>
      </c>
      <c r="D37" s="23">
        <f t="shared" si="0"/>
        <v>0.36438356164383562</v>
      </c>
      <c r="E37" s="16"/>
      <c r="F37" s="24">
        <v>6.0100000000000001E-2</v>
      </c>
      <c r="G37" s="24">
        <v>5.4999999999999997E-3</v>
      </c>
      <c r="H37" s="24">
        <v>0.153</v>
      </c>
      <c r="I37" s="24">
        <v>1.4E-2</v>
      </c>
      <c r="J37" s="24">
        <v>1.8939999999999999E-2</v>
      </c>
      <c r="K37" s="24">
        <v>6.2E-4</v>
      </c>
      <c r="L37" s="24">
        <v>8.5100000000000002E-3</v>
      </c>
      <c r="M37" s="24">
        <v>9.8999999999999999E-4</v>
      </c>
      <c r="N37" s="33">
        <v>-1.4557E-2</v>
      </c>
      <c r="O37" s="16"/>
      <c r="P37" s="33">
        <v>121</v>
      </c>
      <c r="Q37" s="33">
        <v>3.9</v>
      </c>
      <c r="R37" s="33">
        <v>144</v>
      </c>
      <c r="S37" s="33">
        <v>12</v>
      </c>
      <c r="T37" s="33">
        <v>580</v>
      </c>
      <c r="U37" s="33">
        <v>200</v>
      </c>
      <c r="V37" s="25">
        <f t="shared" si="1"/>
        <v>121</v>
      </c>
      <c r="W37" s="25">
        <f t="shared" si="2"/>
        <v>3.9</v>
      </c>
      <c r="X37" s="26"/>
      <c r="Y37" s="27">
        <f t="shared" si="3"/>
        <v>15.972222222222221</v>
      </c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</row>
    <row r="38" spans="1:42" s="11" customFormat="1" ht="15.75">
      <c r="A38" s="16" t="s">
        <v>67</v>
      </c>
      <c r="B38" s="16">
        <f>IF([1]trace_t!V31="","",[1]trace_t!V31)</f>
        <v>384</v>
      </c>
      <c r="C38" s="16">
        <f>IF([1]trace_t!U31="","",[1]trace_t!U31)</f>
        <v>203</v>
      </c>
      <c r="D38" s="23">
        <f t="shared" si="0"/>
        <v>0.52864583333333337</v>
      </c>
      <c r="E38" s="16"/>
      <c r="F38" s="24">
        <v>4.8500000000000001E-2</v>
      </c>
      <c r="G38" s="24">
        <v>4.1000000000000003E-3</v>
      </c>
      <c r="H38" s="24">
        <v>0.12690000000000001</v>
      </c>
      <c r="I38" s="24">
        <v>0.01</v>
      </c>
      <c r="J38" s="24">
        <v>1.8749999999999999E-2</v>
      </c>
      <c r="K38" s="24">
        <v>5.4000000000000001E-4</v>
      </c>
      <c r="L38" s="24">
        <v>5.6800000000000002E-3</v>
      </c>
      <c r="M38" s="24">
        <v>5.8E-4</v>
      </c>
      <c r="N38" s="33">
        <v>-8.2159999999999997E-2</v>
      </c>
      <c r="O38" s="16"/>
      <c r="P38" s="33">
        <v>119.7</v>
      </c>
      <c r="Q38" s="33">
        <v>3.4</v>
      </c>
      <c r="R38" s="33">
        <v>122.2</v>
      </c>
      <c r="S38" s="33">
        <v>8.8000000000000007</v>
      </c>
      <c r="T38" s="33">
        <v>140</v>
      </c>
      <c r="U38" s="33">
        <v>170</v>
      </c>
      <c r="V38" s="25">
        <f t="shared" si="1"/>
        <v>119.7</v>
      </c>
      <c r="W38" s="25">
        <f t="shared" si="2"/>
        <v>3.4</v>
      </c>
      <c r="X38" s="26"/>
      <c r="Y38" s="27">
        <f t="shared" si="3"/>
        <v>2.0458265139116203</v>
      </c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</row>
    <row r="39" spans="1:42" s="11" customFormat="1" ht="15.75">
      <c r="A39" s="16" t="s">
        <v>68</v>
      </c>
      <c r="B39" s="16">
        <f>IF([1]trace_t!V32="","",[1]trace_t!V32)</f>
        <v>2682</v>
      </c>
      <c r="C39" s="16">
        <f>IF([1]trace_t!U32="","",[1]trace_t!U32)</f>
        <v>1891</v>
      </c>
      <c r="D39" s="23">
        <f t="shared" si="0"/>
        <v>0.7050708426547353</v>
      </c>
      <c r="E39" s="16"/>
      <c r="F39" s="24">
        <v>4.9799999999999997E-2</v>
      </c>
      <c r="G39" s="24">
        <v>2.8E-3</v>
      </c>
      <c r="H39" s="24">
        <v>0.12759999999999999</v>
      </c>
      <c r="I39" s="24">
        <v>7.1999999999999998E-3</v>
      </c>
      <c r="J39" s="24">
        <v>1.8780000000000002E-2</v>
      </c>
      <c r="K39" s="24">
        <v>4.2999999999999999E-4</v>
      </c>
      <c r="L39" s="24">
        <v>5.7600000000000004E-3</v>
      </c>
      <c r="M39" s="24">
        <v>5.2999999999999998E-4</v>
      </c>
      <c r="N39" s="33">
        <v>-0.14127999999999999</v>
      </c>
      <c r="O39" s="16"/>
      <c r="P39" s="33">
        <v>120</v>
      </c>
      <c r="Q39" s="33">
        <v>2.7</v>
      </c>
      <c r="R39" s="33">
        <v>121.9</v>
      </c>
      <c r="S39" s="33">
        <v>6.5</v>
      </c>
      <c r="T39" s="33">
        <v>176</v>
      </c>
      <c r="U39" s="33">
        <v>130</v>
      </c>
      <c r="V39" s="25">
        <f t="shared" si="1"/>
        <v>120</v>
      </c>
      <c r="W39" s="25">
        <f t="shared" si="2"/>
        <v>2.7</v>
      </c>
      <c r="X39" s="26"/>
      <c r="Y39" s="27">
        <f t="shared" si="3"/>
        <v>1.5586546349466821</v>
      </c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</row>
    <row r="40" spans="1:42" s="11" customFormat="1" ht="15.75">
      <c r="A40" s="16" t="s">
        <v>69</v>
      </c>
      <c r="B40" s="16">
        <f>IF([1]trace_t!V33="","",[1]trace_t!V33)</f>
        <v>205</v>
      </c>
      <c r="C40" s="16">
        <f>IF([1]trace_t!U33="","",[1]trace_t!U33)</f>
        <v>53.9</v>
      </c>
      <c r="D40" s="23">
        <f t="shared" si="0"/>
        <v>0.26292682926829269</v>
      </c>
      <c r="E40" s="16"/>
      <c r="F40" s="24">
        <v>5.1400000000000001E-2</v>
      </c>
      <c r="G40" s="24">
        <v>6.1000000000000004E-3</v>
      </c>
      <c r="H40" s="24">
        <v>0.125</v>
      </c>
      <c r="I40" s="24">
        <v>1.4E-2</v>
      </c>
      <c r="J40" s="24">
        <v>1.78E-2</v>
      </c>
      <c r="K40" s="24">
        <v>6.8000000000000005E-4</v>
      </c>
      <c r="L40" s="24">
        <v>6.5199999999999998E-3</v>
      </c>
      <c r="M40" s="24">
        <v>8.8000000000000003E-4</v>
      </c>
      <c r="N40" s="33">
        <v>-0.23941000000000001</v>
      </c>
      <c r="O40" s="16"/>
      <c r="P40" s="33">
        <v>113.7</v>
      </c>
      <c r="Q40" s="33">
        <v>4.3</v>
      </c>
      <c r="R40" s="33">
        <v>119</v>
      </c>
      <c r="S40" s="33">
        <v>13</v>
      </c>
      <c r="T40" s="33">
        <v>180</v>
      </c>
      <c r="U40" s="33">
        <v>250</v>
      </c>
      <c r="V40" s="25">
        <f t="shared" si="1"/>
        <v>113.7</v>
      </c>
      <c r="W40" s="25">
        <f t="shared" si="2"/>
        <v>4.3</v>
      </c>
      <c r="X40" s="26"/>
      <c r="Y40" s="27">
        <f t="shared" si="3"/>
        <v>4.4537815126050395</v>
      </c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</row>
    <row r="41" spans="1:42" s="11" customFormat="1" ht="15.75">
      <c r="A41" s="16" t="s">
        <v>70</v>
      </c>
      <c r="B41" s="16">
        <f>IF([1]trace_t!V34="","",[1]trace_t!V34)</f>
        <v>261</v>
      </c>
      <c r="C41" s="16">
        <f>IF([1]trace_t!U34="","",[1]trace_t!U34)</f>
        <v>97.3</v>
      </c>
      <c r="D41" s="23">
        <f t="shared" si="0"/>
        <v>0.37279693486590038</v>
      </c>
      <c r="E41" s="16"/>
      <c r="F41" s="24">
        <v>4.8099999999999997E-2</v>
      </c>
      <c r="G41" s="24">
        <v>4.7999999999999996E-3</v>
      </c>
      <c r="H41" s="24">
        <v>0.127</v>
      </c>
      <c r="I41" s="24">
        <v>1.2E-2</v>
      </c>
      <c r="J41" s="24">
        <v>1.9189999999999999E-2</v>
      </c>
      <c r="K41" s="24">
        <v>5.8E-4</v>
      </c>
      <c r="L41" s="24">
        <v>5.79E-3</v>
      </c>
      <c r="M41" s="24">
        <v>6.7000000000000002E-4</v>
      </c>
      <c r="N41" s="33">
        <v>0.10698000000000001</v>
      </c>
      <c r="O41" s="16"/>
      <c r="P41" s="33">
        <v>122.5</v>
      </c>
      <c r="Q41" s="33">
        <v>3.7</v>
      </c>
      <c r="R41" s="33">
        <v>120.5</v>
      </c>
      <c r="S41" s="33">
        <v>11</v>
      </c>
      <c r="T41" s="33">
        <v>60</v>
      </c>
      <c r="U41" s="33">
        <v>200</v>
      </c>
      <c r="V41" s="25">
        <f t="shared" si="1"/>
        <v>122.5</v>
      </c>
      <c r="W41" s="25">
        <f t="shared" si="2"/>
        <v>3.7</v>
      </c>
      <c r="X41" s="26"/>
      <c r="Y41" s="27">
        <f t="shared" si="3"/>
        <v>-1.6597510373443984</v>
      </c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</row>
    <row r="42" spans="1:42" s="11" customFormat="1" ht="15.75">
      <c r="A42" s="16" t="s">
        <v>71</v>
      </c>
      <c r="B42" s="16">
        <f>IF([1]trace_t!V35="","",[1]trace_t!V35)</f>
        <v>1033</v>
      </c>
      <c r="C42" s="16">
        <f>IF([1]trace_t!U35="","",[1]trace_t!U35)</f>
        <v>427</v>
      </c>
      <c r="D42" s="23">
        <f t="shared" si="0"/>
        <v>0.41335914811229429</v>
      </c>
      <c r="E42" s="16"/>
      <c r="F42" s="24">
        <v>5.0299999999999997E-2</v>
      </c>
      <c r="G42" s="24">
        <v>3.0000000000000001E-3</v>
      </c>
      <c r="H42" s="24">
        <v>0.1278</v>
      </c>
      <c r="I42" s="24">
        <v>7.7000000000000002E-3</v>
      </c>
      <c r="J42" s="24">
        <v>1.84E-2</v>
      </c>
      <c r="K42" s="24">
        <v>4.4999999999999999E-4</v>
      </c>
      <c r="L42" s="24">
        <v>5.7600000000000004E-3</v>
      </c>
      <c r="M42" s="24">
        <v>5.5999999999999995E-4</v>
      </c>
      <c r="N42" s="33">
        <v>0.17233000000000001</v>
      </c>
      <c r="O42" s="16"/>
      <c r="P42" s="33">
        <v>117.5</v>
      </c>
      <c r="Q42" s="33">
        <v>2.8</v>
      </c>
      <c r="R42" s="33">
        <v>122</v>
      </c>
      <c r="S42" s="33">
        <v>7</v>
      </c>
      <c r="T42" s="33">
        <v>193</v>
      </c>
      <c r="U42" s="33">
        <v>130</v>
      </c>
      <c r="V42" s="25">
        <f t="shared" si="1"/>
        <v>117.5</v>
      </c>
      <c r="W42" s="25">
        <f t="shared" si="2"/>
        <v>2.8</v>
      </c>
      <c r="X42" s="26"/>
      <c r="Y42" s="27">
        <f t="shared" si="3"/>
        <v>3.6885245901639343</v>
      </c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</row>
    <row r="43" spans="1:42" s="11" customFormat="1" ht="15.75">
      <c r="A43" s="18" t="s">
        <v>72</v>
      </c>
      <c r="B43" s="18">
        <f>IF([1]trace_t!V36="","",[1]trace_t!V36)</f>
        <v>213</v>
      </c>
      <c r="C43" s="18">
        <f>IF([1]trace_t!U36="","",[1]trace_t!U36)</f>
        <v>45</v>
      </c>
      <c r="D43" s="19">
        <f t="shared" si="0"/>
        <v>0.21126760563380281</v>
      </c>
      <c r="E43" s="18"/>
      <c r="F43" s="20">
        <v>4.48E-2</v>
      </c>
      <c r="G43" s="20">
        <v>5.3E-3</v>
      </c>
      <c r="H43" s="20">
        <v>0.11700000000000001</v>
      </c>
      <c r="I43" s="20">
        <v>1.4E-2</v>
      </c>
      <c r="J43" s="20">
        <v>1.8579999999999999E-2</v>
      </c>
      <c r="K43" s="20">
        <v>6.6E-4</v>
      </c>
      <c r="L43" s="20">
        <v>6.3699999999999998E-3</v>
      </c>
      <c r="M43" s="20">
        <v>8.8000000000000003E-4</v>
      </c>
      <c r="N43" s="18">
        <v>0.10299</v>
      </c>
      <c r="O43" s="18"/>
      <c r="P43" s="18">
        <v>118.7</v>
      </c>
      <c r="Q43" s="18">
        <v>4.2</v>
      </c>
      <c r="R43" s="18">
        <v>113</v>
      </c>
      <c r="S43" s="18">
        <v>14</v>
      </c>
      <c r="T43" s="18">
        <v>20</v>
      </c>
      <c r="U43" s="18">
        <v>230</v>
      </c>
      <c r="V43" s="21">
        <f t="shared" si="1"/>
        <v>118.7</v>
      </c>
      <c r="W43" s="21">
        <f t="shared" si="2"/>
        <v>4.2</v>
      </c>
      <c r="X43" s="30"/>
      <c r="Y43" s="22">
        <f t="shared" si="3"/>
        <v>-5.0442477876106224</v>
      </c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</row>
    <row r="44" spans="1:42" s="11" customFormat="1" ht="15.75">
      <c r="A44" s="16" t="s">
        <v>75</v>
      </c>
      <c r="B44" s="16">
        <f>IF([1]trace_t!V37="","",[1]trace_t!V37)</f>
        <v>131.80000000000001</v>
      </c>
      <c r="C44" s="16">
        <f>IF([1]trace_t!U37="","",[1]trace_t!U37)</f>
        <v>61.9</v>
      </c>
      <c r="D44" s="23">
        <f t="shared" si="0"/>
        <v>0.46965098634294378</v>
      </c>
      <c r="E44" s="16"/>
      <c r="F44" s="24">
        <v>6.1499999999999999E-2</v>
      </c>
      <c r="G44" s="24">
        <v>3.8999999999999998E-3</v>
      </c>
      <c r="H44" s="24">
        <v>0.81299999999999994</v>
      </c>
      <c r="I44" s="24">
        <v>5.0999999999999997E-2</v>
      </c>
      <c r="J44" s="24">
        <v>9.7000000000000003E-2</v>
      </c>
      <c r="K44" s="24">
        <v>2.3999999999999998E-3</v>
      </c>
      <c r="L44" s="24">
        <v>3.0800000000000001E-2</v>
      </c>
      <c r="M44" s="24">
        <v>3.0000000000000001E-3</v>
      </c>
      <c r="N44" s="33">
        <v>6.6350000000000006E-2</v>
      </c>
      <c r="O44" s="16"/>
      <c r="P44" s="33">
        <v>596.79999999999995</v>
      </c>
      <c r="Q44" s="33">
        <v>14</v>
      </c>
      <c r="R44" s="33">
        <v>603</v>
      </c>
      <c r="S44" s="33">
        <v>28</v>
      </c>
      <c r="T44" s="33">
        <v>656</v>
      </c>
      <c r="U44" s="33">
        <v>120</v>
      </c>
      <c r="V44" s="25">
        <f t="shared" si="1"/>
        <v>596.79999999999995</v>
      </c>
      <c r="W44" s="25">
        <f t="shared" si="2"/>
        <v>14</v>
      </c>
      <c r="X44" s="26"/>
      <c r="Y44" s="27">
        <f t="shared" si="3"/>
        <v>1.0281923714759611</v>
      </c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</row>
    <row r="45" spans="1:42" s="11" customFormat="1" ht="15.75">
      <c r="A45" s="16" t="s">
        <v>118</v>
      </c>
      <c r="B45" s="16">
        <f>IF([1]trace_t!V38="","",[1]trace_t!V38)</f>
        <v>2390</v>
      </c>
      <c r="C45" s="16">
        <f>IF([1]trace_t!U38="","",[1]trace_t!U38)</f>
        <v>979</v>
      </c>
      <c r="D45" s="23">
        <f t="shared" si="0"/>
        <v>0.4096234309623431</v>
      </c>
      <c r="E45" s="16"/>
      <c r="F45" s="24">
        <v>5.0599999999999999E-2</v>
      </c>
      <c r="G45" s="24">
        <v>2.5999999999999999E-3</v>
      </c>
      <c r="H45" s="24">
        <v>0.12670000000000001</v>
      </c>
      <c r="I45" s="24">
        <v>7.1000000000000004E-3</v>
      </c>
      <c r="J45" s="24">
        <v>1.8259999999999998E-2</v>
      </c>
      <c r="K45" s="24">
        <v>3.8999999999999999E-4</v>
      </c>
      <c r="L45" s="24">
        <v>5.5900000000000004E-3</v>
      </c>
      <c r="M45" s="24">
        <v>5.1999999999999995E-4</v>
      </c>
      <c r="N45" s="33">
        <v>0.28260000000000002</v>
      </c>
      <c r="O45" s="16"/>
      <c r="P45" s="33">
        <v>116.63</v>
      </c>
      <c r="Q45" s="33">
        <v>2.5</v>
      </c>
      <c r="R45" s="33">
        <v>121</v>
      </c>
      <c r="S45" s="33">
        <v>6.4</v>
      </c>
      <c r="T45" s="33">
        <v>222</v>
      </c>
      <c r="U45" s="33">
        <v>120</v>
      </c>
      <c r="V45" s="25">
        <f t="shared" si="1"/>
        <v>116.63</v>
      </c>
      <c r="W45" s="25">
        <f t="shared" si="2"/>
        <v>2.5</v>
      </c>
      <c r="X45" s="26"/>
      <c r="Y45" s="27">
        <f t="shared" si="3"/>
        <v>3.611570247933888</v>
      </c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</row>
    <row r="46" spans="1:42" s="11" customFormat="1" ht="15.75">
      <c r="A46" s="16" t="s">
        <v>119</v>
      </c>
      <c r="B46" s="16">
        <f>IF([1]trace_t!V39="","",[1]trace_t!V39)</f>
        <v>232</v>
      </c>
      <c r="C46" s="16">
        <f>IF([1]trace_t!U39="","",[1]trace_t!U39)</f>
        <v>194</v>
      </c>
      <c r="D46" s="23">
        <f t="shared" si="0"/>
        <v>0.83620689655172409</v>
      </c>
      <c r="E46" s="16"/>
      <c r="F46" s="24">
        <v>4.8899999999999999E-2</v>
      </c>
      <c r="G46" s="24">
        <v>3.8E-3</v>
      </c>
      <c r="H46" s="24">
        <v>0.18099999999999999</v>
      </c>
      <c r="I46" s="24">
        <v>1.4E-2</v>
      </c>
      <c r="J46" s="24">
        <v>2.724E-2</v>
      </c>
      <c r="K46" s="24">
        <v>8.0999999999999996E-4</v>
      </c>
      <c r="L46" s="24">
        <v>8.6599999999999993E-3</v>
      </c>
      <c r="M46" s="24">
        <v>8.8000000000000003E-4</v>
      </c>
      <c r="N46" s="33">
        <v>0.15212000000000001</v>
      </c>
      <c r="O46" s="16"/>
      <c r="P46" s="33">
        <v>173.2</v>
      </c>
      <c r="Q46" s="33">
        <v>5.0999999999999996</v>
      </c>
      <c r="R46" s="33">
        <v>168.4</v>
      </c>
      <c r="S46" s="33">
        <v>12</v>
      </c>
      <c r="T46" s="33">
        <v>120</v>
      </c>
      <c r="U46" s="33">
        <v>160</v>
      </c>
      <c r="V46" s="25">
        <f t="shared" si="1"/>
        <v>173.2</v>
      </c>
      <c r="W46" s="25">
        <f t="shared" si="2"/>
        <v>5.0999999999999996</v>
      </c>
      <c r="X46" s="26"/>
      <c r="Y46" s="27">
        <f t="shared" si="3"/>
        <v>-2.8503562945368066</v>
      </c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</row>
    <row r="47" spans="1:42" s="11" customFormat="1" ht="15.75">
      <c r="A47" s="16" t="s">
        <v>120</v>
      </c>
      <c r="B47" s="16">
        <f>IF([1]trace_t!V40="","",[1]trace_t!V40)</f>
        <v>433</v>
      </c>
      <c r="C47" s="16">
        <f>IF([1]trace_t!U40="","",[1]trace_t!U40)</f>
        <v>159</v>
      </c>
      <c r="D47" s="23">
        <f t="shared" si="0"/>
        <v>0.3672055427251732</v>
      </c>
      <c r="E47" s="16"/>
      <c r="F47" s="24">
        <v>5.0099999999999999E-2</v>
      </c>
      <c r="G47" s="24">
        <v>4.1999999999999997E-3</v>
      </c>
      <c r="H47" s="24">
        <v>0.13170000000000001</v>
      </c>
      <c r="I47" s="24">
        <v>0.01</v>
      </c>
      <c r="J47" s="24">
        <v>1.873E-2</v>
      </c>
      <c r="K47" s="24">
        <v>5.1999999999999995E-4</v>
      </c>
      <c r="L47" s="24">
        <v>5.9100000000000003E-3</v>
      </c>
      <c r="M47" s="24">
        <v>6.4000000000000005E-4</v>
      </c>
      <c r="N47" s="33">
        <v>-0.1913</v>
      </c>
      <c r="O47" s="16"/>
      <c r="P47" s="33">
        <v>119.6</v>
      </c>
      <c r="Q47" s="33">
        <v>3.3</v>
      </c>
      <c r="R47" s="33">
        <v>125.4</v>
      </c>
      <c r="S47" s="33">
        <v>9.4</v>
      </c>
      <c r="T47" s="33">
        <v>190</v>
      </c>
      <c r="U47" s="33">
        <v>180</v>
      </c>
      <c r="V47" s="25">
        <f t="shared" si="1"/>
        <v>119.6</v>
      </c>
      <c r="W47" s="25">
        <f t="shared" si="2"/>
        <v>3.3</v>
      </c>
      <c r="X47" s="26"/>
      <c r="Y47" s="27">
        <f t="shared" si="3"/>
        <v>4.6251993620414762</v>
      </c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</row>
    <row r="48" spans="1:42" s="11" customFormat="1" ht="15.75">
      <c r="A48" s="16" t="s">
        <v>121</v>
      </c>
      <c r="B48" s="16">
        <f>IF([1]trace_t!V41="","",[1]trace_t!V41)</f>
        <v>383</v>
      </c>
      <c r="C48" s="16">
        <f>IF([1]trace_t!U41="","",[1]trace_t!U41)</f>
        <v>152.4</v>
      </c>
      <c r="D48" s="23">
        <f t="shared" si="0"/>
        <v>0.39791122715404703</v>
      </c>
      <c r="E48" s="16"/>
      <c r="F48" s="24">
        <v>4.7500000000000001E-2</v>
      </c>
      <c r="G48" s="24">
        <v>4.0000000000000001E-3</v>
      </c>
      <c r="H48" s="24">
        <v>0.1215</v>
      </c>
      <c r="I48" s="24">
        <v>0.01</v>
      </c>
      <c r="J48" s="24">
        <v>1.8339999999999999E-2</v>
      </c>
      <c r="K48" s="24">
        <v>5.1000000000000004E-4</v>
      </c>
      <c r="L48" s="24">
        <v>6.0499999999999998E-3</v>
      </c>
      <c r="M48" s="24">
        <v>6.3000000000000003E-4</v>
      </c>
      <c r="N48" s="33">
        <v>0.15071000000000001</v>
      </c>
      <c r="O48" s="16"/>
      <c r="P48" s="33">
        <v>117.1</v>
      </c>
      <c r="Q48" s="33">
        <v>3.3</v>
      </c>
      <c r="R48" s="33">
        <v>116.1</v>
      </c>
      <c r="S48" s="33">
        <v>9.5</v>
      </c>
      <c r="T48" s="33">
        <v>100</v>
      </c>
      <c r="U48" s="33">
        <v>180</v>
      </c>
      <c r="V48" s="25">
        <f t="shared" si="1"/>
        <v>117.1</v>
      </c>
      <c r="W48" s="25">
        <f t="shared" si="2"/>
        <v>3.3</v>
      </c>
      <c r="X48" s="26"/>
      <c r="Y48" s="27">
        <f t="shared" si="3"/>
        <v>-0.8613264427217916</v>
      </c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</row>
    <row r="49" spans="1:42" s="11" customFormat="1" ht="15.75">
      <c r="A49" s="16" t="s">
        <v>122</v>
      </c>
      <c r="B49" s="16">
        <f>IF([1]trace_t!V42="","",[1]trace_t!V42)</f>
        <v>479</v>
      </c>
      <c r="C49" s="16">
        <f>IF([1]trace_t!U42="","",[1]trace_t!U42)</f>
        <v>242</v>
      </c>
      <c r="D49" s="23">
        <f t="shared" si="0"/>
        <v>0.50521920668058451</v>
      </c>
      <c r="E49" s="16"/>
      <c r="F49" s="24">
        <v>4.8800000000000003E-2</v>
      </c>
      <c r="G49" s="24">
        <v>3.3999999999999998E-3</v>
      </c>
      <c r="H49" s="24">
        <v>0.13120000000000001</v>
      </c>
      <c r="I49" s="24">
        <v>9.4000000000000004E-3</v>
      </c>
      <c r="J49" s="24">
        <v>1.9230000000000001E-2</v>
      </c>
      <c r="K49" s="24">
        <v>5.2999999999999998E-4</v>
      </c>
      <c r="L49" s="24">
        <v>6.4999999999999997E-3</v>
      </c>
      <c r="M49" s="24">
        <v>6.4999999999999997E-4</v>
      </c>
      <c r="N49" s="33">
        <v>0.10417</v>
      </c>
      <c r="O49" s="16"/>
      <c r="P49" s="33">
        <v>122.8</v>
      </c>
      <c r="Q49" s="33">
        <v>3.3</v>
      </c>
      <c r="R49" s="33">
        <v>125</v>
      </c>
      <c r="S49" s="33">
        <v>8.5</v>
      </c>
      <c r="T49" s="33">
        <v>140</v>
      </c>
      <c r="U49" s="33">
        <v>150</v>
      </c>
      <c r="V49" s="25">
        <f t="shared" si="1"/>
        <v>122.8</v>
      </c>
      <c r="W49" s="25">
        <f t="shared" si="2"/>
        <v>3.3</v>
      </c>
      <c r="X49" s="26"/>
      <c r="Y49" s="27">
        <f t="shared" si="3"/>
        <v>1.7600000000000022</v>
      </c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</row>
    <row r="50" spans="1:42" s="11" customFormat="1" ht="15.75">
      <c r="A50" s="18" t="s">
        <v>123</v>
      </c>
      <c r="B50" s="18">
        <f>IF([1]trace_t!V43="","",[1]trace_t!V43)</f>
        <v>615</v>
      </c>
      <c r="C50" s="18">
        <f>IF([1]trace_t!U43="","",[1]trace_t!U43)</f>
        <v>630</v>
      </c>
      <c r="D50" s="19">
        <f t="shared" si="0"/>
        <v>1.024390243902439</v>
      </c>
      <c r="E50" s="18"/>
      <c r="F50" s="20">
        <v>7.3700000000000002E-2</v>
      </c>
      <c r="G50" s="20">
        <v>1.4E-2</v>
      </c>
      <c r="H50" s="20">
        <v>0.17699999999999999</v>
      </c>
      <c r="I50" s="20">
        <v>4.9000000000000002E-2</v>
      </c>
      <c r="J50" s="20">
        <v>1.8079999999999999E-2</v>
      </c>
      <c r="K50" s="20">
        <v>8.7000000000000001E-4</v>
      </c>
      <c r="L50" s="20">
        <v>7.4000000000000003E-3</v>
      </c>
      <c r="M50" s="20">
        <v>2.7000000000000001E-3</v>
      </c>
      <c r="N50" s="18">
        <v>0.44039</v>
      </c>
      <c r="O50" s="18"/>
      <c r="P50" s="18">
        <v>115.5</v>
      </c>
      <c r="Q50" s="18">
        <v>5.5</v>
      </c>
      <c r="R50" s="18">
        <v>165</v>
      </c>
      <c r="S50" s="18">
        <v>37</v>
      </c>
      <c r="T50" s="18">
        <v>980</v>
      </c>
      <c r="U50" s="18">
        <v>250</v>
      </c>
      <c r="V50" s="21">
        <f t="shared" si="1"/>
        <v>115.5</v>
      </c>
      <c r="W50" s="21">
        <f t="shared" si="2"/>
        <v>5.5</v>
      </c>
      <c r="X50" s="30"/>
      <c r="Y50" s="22">
        <f t="shared" si="3"/>
        <v>30</v>
      </c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</row>
    <row r="51" spans="1:42" s="11" customFormat="1" ht="15.75">
      <c r="A51" s="16" t="s">
        <v>124</v>
      </c>
      <c r="B51" s="16">
        <f>IF([1]trace_t!V44="","",[1]trace_t!V44)</f>
        <v>724</v>
      </c>
      <c r="C51" s="16">
        <f>IF([1]trace_t!U44="","",[1]trace_t!U44)</f>
        <v>290</v>
      </c>
      <c r="D51" s="23">
        <f t="shared" si="0"/>
        <v>0.40055248618784528</v>
      </c>
      <c r="E51" s="16"/>
      <c r="F51" s="24">
        <v>4.9799999999999997E-2</v>
      </c>
      <c r="G51" s="24">
        <v>3.2000000000000002E-3</v>
      </c>
      <c r="H51" s="24">
        <v>0.1308</v>
      </c>
      <c r="I51" s="24">
        <v>8.6E-3</v>
      </c>
      <c r="J51" s="24">
        <v>1.882E-2</v>
      </c>
      <c r="K51" s="24">
        <v>4.8000000000000001E-4</v>
      </c>
      <c r="L51" s="24">
        <v>6.1000000000000004E-3</v>
      </c>
      <c r="M51" s="24">
        <v>6.2E-4</v>
      </c>
      <c r="N51" s="33">
        <v>-5.7478000000000001E-2</v>
      </c>
      <c r="O51" s="16"/>
      <c r="P51" s="33">
        <v>120.2</v>
      </c>
      <c r="Q51" s="33">
        <v>3</v>
      </c>
      <c r="R51" s="33">
        <v>124.7</v>
      </c>
      <c r="S51" s="33">
        <v>7.7</v>
      </c>
      <c r="T51" s="33">
        <v>184</v>
      </c>
      <c r="U51" s="33">
        <v>150</v>
      </c>
      <c r="V51" s="25">
        <f t="shared" si="1"/>
        <v>120.2</v>
      </c>
      <c r="W51" s="25">
        <f t="shared" si="2"/>
        <v>3</v>
      </c>
      <c r="X51" s="26"/>
      <c r="Y51" s="27">
        <f t="shared" si="3"/>
        <v>3.6086607858861268</v>
      </c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</row>
    <row r="52" spans="1:42" s="11" customFormat="1" ht="15.75">
      <c r="A52" s="16" t="s">
        <v>125</v>
      </c>
      <c r="B52" s="16">
        <f>IF([1]trace_t!V45="","",[1]trace_t!V45)</f>
        <v>162.4</v>
      </c>
      <c r="C52" s="16">
        <f>IF([1]trace_t!U45="","",[1]trace_t!U45)</f>
        <v>64.7</v>
      </c>
      <c r="D52" s="23">
        <f t="shared" si="0"/>
        <v>0.39839901477832512</v>
      </c>
      <c r="E52" s="16"/>
      <c r="F52" s="24">
        <v>5.9400000000000001E-2</v>
      </c>
      <c r="G52" s="24">
        <v>7.4000000000000003E-3</v>
      </c>
      <c r="H52" s="24">
        <v>0.151</v>
      </c>
      <c r="I52" s="24">
        <v>1.7999999999999999E-2</v>
      </c>
      <c r="J52" s="24">
        <v>1.8800000000000001E-2</v>
      </c>
      <c r="K52" s="24">
        <v>6.4999999999999997E-4</v>
      </c>
      <c r="L52" s="24">
        <v>7.8700000000000003E-3</v>
      </c>
      <c r="M52" s="24">
        <v>9.3999999999999997E-4</v>
      </c>
      <c r="N52" s="33">
        <v>-0.26673000000000002</v>
      </c>
      <c r="O52" s="16"/>
      <c r="P52" s="33">
        <v>120.1</v>
      </c>
      <c r="Q52" s="33">
        <v>4.0999999999999996</v>
      </c>
      <c r="R52" s="33">
        <v>142</v>
      </c>
      <c r="S52" s="33">
        <v>15</v>
      </c>
      <c r="T52" s="33">
        <v>430</v>
      </c>
      <c r="U52" s="33">
        <v>250</v>
      </c>
      <c r="V52" s="25">
        <f t="shared" si="1"/>
        <v>120.1</v>
      </c>
      <c r="W52" s="25">
        <f t="shared" si="2"/>
        <v>4.0999999999999996</v>
      </c>
      <c r="X52" s="26"/>
      <c r="Y52" s="27">
        <f t="shared" si="3"/>
        <v>15.42253521126761</v>
      </c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</row>
    <row r="53" spans="1:42" s="11" customFormat="1" ht="15.75">
      <c r="A53" s="16" t="s">
        <v>126</v>
      </c>
      <c r="B53" s="16">
        <f>IF([1]trace_t!V46="","",[1]trace_t!V46)</f>
        <v>370</v>
      </c>
      <c r="C53" s="16">
        <f>IF([1]trace_t!U46="","",[1]trace_t!U46)</f>
        <v>129.4</v>
      </c>
      <c r="D53" s="23">
        <f t="shared" si="0"/>
        <v>0.34972972972972977</v>
      </c>
      <c r="E53" s="16"/>
      <c r="F53" s="24">
        <v>4.8599999999999997E-2</v>
      </c>
      <c r="G53" s="24">
        <v>3.8999999999999998E-3</v>
      </c>
      <c r="H53" s="24">
        <v>0.12379999999999999</v>
      </c>
      <c r="I53" s="24">
        <v>9.7000000000000003E-3</v>
      </c>
      <c r="J53" s="24">
        <v>1.848E-2</v>
      </c>
      <c r="K53" s="24">
        <v>5.8E-4</v>
      </c>
      <c r="L53" s="24">
        <v>5.8599999999999998E-3</v>
      </c>
      <c r="M53" s="24">
        <v>6.4999999999999997E-4</v>
      </c>
      <c r="N53" s="33">
        <v>0.18204000000000001</v>
      </c>
      <c r="O53" s="16"/>
      <c r="P53" s="33">
        <v>118</v>
      </c>
      <c r="Q53" s="33">
        <v>3.7</v>
      </c>
      <c r="R53" s="33">
        <v>118.2</v>
      </c>
      <c r="S53" s="33">
        <v>8.6999999999999993</v>
      </c>
      <c r="T53" s="33">
        <v>100</v>
      </c>
      <c r="U53" s="33">
        <v>170</v>
      </c>
      <c r="V53" s="25">
        <f t="shared" si="1"/>
        <v>118</v>
      </c>
      <c r="W53" s="25">
        <f t="shared" si="2"/>
        <v>3.7</v>
      </c>
      <c r="X53" s="26"/>
      <c r="Y53" s="27">
        <f t="shared" si="3"/>
        <v>0.16920473773265893</v>
      </c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</row>
    <row r="54" spans="1:42" s="11" customFormat="1" ht="15.75">
      <c r="A54" s="16" t="s">
        <v>127</v>
      </c>
      <c r="B54" s="16">
        <f>IF([1]trace_t!V47="","",[1]trace_t!V47)</f>
        <v>394</v>
      </c>
      <c r="C54" s="16">
        <f>IF([1]trace_t!U47="","",[1]trace_t!U47)</f>
        <v>155.30000000000001</v>
      </c>
      <c r="D54" s="23">
        <f t="shared" si="0"/>
        <v>0.39416243654822336</v>
      </c>
      <c r="E54" s="16"/>
      <c r="F54" s="24">
        <v>4.7800000000000002E-2</v>
      </c>
      <c r="G54" s="24">
        <v>3.8999999999999998E-3</v>
      </c>
      <c r="H54" s="24">
        <v>0.12570000000000001</v>
      </c>
      <c r="I54" s="24">
        <v>0.01</v>
      </c>
      <c r="J54" s="24">
        <v>1.882E-2</v>
      </c>
      <c r="K54" s="24">
        <v>5.1000000000000004E-4</v>
      </c>
      <c r="L54" s="24">
        <v>6.0400000000000002E-3</v>
      </c>
      <c r="M54" s="24">
        <v>6.2E-4</v>
      </c>
      <c r="N54" s="33">
        <v>-0.11806</v>
      </c>
      <c r="O54" s="16"/>
      <c r="P54" s="33">
        <v>120.2</v>
      </c>
      <c r="Q54" s="33">
        <v>3.2</v>
      </c>
      <c r="R54" s="33">
        <v>120</v>
      </c>
      <c r="S54" s="33">
        <v>9</v>
      </c>
      <c r="T54" s="33">
        <v>120</v>
      </c>
      <c r="U54" s="33">
        <v>180</v>
      </c>
      <c r="V54" s="25">
        <f t="shared" si="1"/>
        <v>120.2</v>
      </c>
      <c r="W54" s="25">
        <f t="shared" si="2"/>
        <v>3.2</v>
      </c>
      <c r="X54" s="26"/>
      <c r="Y54" s="27">
        <f t="shared" si="3"/>
        <v>-0.16666666666666904</v>
      </c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</row>
    <row r="55" spans="1:42" s="11" customFormat="1" ht="15.75">
      <c r="A55" s="16" t="s">
        <v>128</v>
      </c>
      <c r="B55" s="16">
        <f>IF([1]trace_t!V48="","",[1]trace_t!V48)</f>
        <v>403</v>
      </c>
      <c r="C55" s="16">
        <f>IF([1]trace_t!U48="","",[1]trace_t!U48)</f>
        <v>690</v>
      </c>
      <c r="D55" s="23">
        <f t="shared" si="0"/>
        <v>1.7121588089330024</v>
      </c>
      <c r="E55" s="16"/>
      <c r="F55" s="24">
        <v>5.1499999999999997E-2</v>
      </c>
      <c r="G55" s="24">
        <v>3.8E-3</v>
      </c>
      <c r="H55" s="24">
        <v>0.16159999999999999</v>
      </c>
      <c r="I55" s="24">
        <v>1.2E-2</v>
      </c>
      <c r="J55" s="24">
        <v>2.265E-2</v>
      </c>
      <c r="K55" s="24">
        <v>5.6999999999999998E-4</v>
      </c>
      <c r="L55" s="24">
        <v>7.7600000000000004E-3</v>
      </c>
      <c r="M55" s="24">
        <v>7.9000000000000001E-4</v>
      </c>
      <c r="N55" s="33">
        <v>-6.0854999999999999E-2</v>
      </c>
      <c r="O55" s="16"/>
      <c r="P55" s="33">
        <v>144.4</v>
      </c>
      <c r="Q55" s="33">
        <v>3.6</v>
      </c>
      <c r="R55" s="33">
        <v>151.80000000000001</v>
      </c>
      <c r="S55" s="33">
        <v>10</v>
      </c>
      <c r="T55" s="33">
        <v>270</v>
      </c>
      <c r="U55" s="33">
        <v>160</v>
      </c>
      <c r="V55" s="25">
        <f t="shared" si="1"/>
        <v>144.4</v>
      </c>
      <c r="W55" s="25">
        <f t="shared" si="2"/>
        <v>3.6</v>
      </c>
      <c r="X55" s="26"/>
      <c r="Y55" s="27">
        <f t="shared" si="3"/>
        <v>4.8748353096179216</v>
      </c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</row>
    <row r="56" spans="1:42" s="11" customFormat="1" ht="15.75">
      <c r="A56" s="16" t="s">
        <v>129</v>
      </c>
      <c r="B56" s="16">
        <f>IF([1]trace_t!V49="","",[1]trace_t!V49)</f>
        <v>128.69999999999999</v>
      </c>
      <c r="C56" s="16">
        <f>IF([1]trace_t!U49="","",[1]trace_t!U49)</f>
        <v>86</v>
      </c>
      <c r="D56" s="23">
        <f t="shared" si="0"/>
        <v>0.66822066822066828</v>
      </c>
      <c r="E56" s="16"/>
      <c r="F56" s="24">
        <v>5.5300000000000002E-2</v>
      </c>
      <c r="G56" s="24">
        <v>5.7000000000000002E-3</v>
      </c>
      <c r="H56" s="24">
        <v>0.17199999999999999</v>
      </c>
      <c r="I56" s="24">
        <v>1.7999999999999999E-2</v>
      </c>
      <c r="J56" s="24">
        <v>2.307E-2</v>
      </c>
      <c r="K56" s="24">
        <v>8.8999999999999995E-4</v>
      </c>
      <c r="L56" s="24">
        <v>7.26E-3</v>
      </c>
      <c r="M56" s="24">
        <v>7.7999999999999999E-4</v>
      </c>
      <c r="N56" s="33">
        <v>0.30631999999999998</v>
      </c>
      <c r="O56" s="16"/>
      <c r="P56" s="33">
        <v>147</v>
      </c>
      <c r="Q56" s="33">
        <v>5.6</v>
      </c>
      <c r="R56" s="33">
        <v>160</v>
      </c>
      <c r="S56" s="33">
        <v>16</v>
      </c>
      <c r="T56" s="33">
        <v>390</v>
      </c>
      <c r="U56" s="33">
        <v>220</v>
      </c>
      <c r="V56" s="25">
        <f t="shared" si="1"/>
        <v>147</v>
      </c>
      <c r="W56" s="25">
        <f t="shared" si="2"/>
        <v>5.6</v>
      </c>
      <c r="X56" s="26"/>
      <c r="Y56" s="27">
        <f t="shared" si="3"/>
        <v>8.125</v>
      </c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</row>
    <row r="57" spans="1:42" s="11" customFormat="1" ht="15.75">
      <c r="A57" s="16" t="s">
        <v>130</v>
      </c>
      <c r="B57" s="16">
        <f>IF([1]trace_t!V50="","",[1]trace_t!V50)</f>
        <v>285</v>
      </c>
      <c r="C57" s="16">
        <f>IF([1]trace_t!U50="","",[1]trace_t!U50)</f>
        <v>123.6</v>
      </c>
      <c r="D57" s="23">
        <f t="shared" si="0"/>
        <v>0.43368421052631578</v>
      </c>
      <c r="E57" s="16"/>
      <c r="F57" s="24">
        <v>5.1700000000000003E-2</v>
      </c>
      <c r="G57" s="24">
        <v>5.3E-3</v>
      </c>
      <c r="H57" s="24">
        <v>0.13400000000000001</v>
      </c>
      <c r="I57" s="24">
        <v>1.2999999999999999E-2</v>
      </c>
      <c r="J57" s="24">
        <v>1.8950000000000002E-2</v>
      </c>
      <c r="K57" s="24">
        <v>5.0000000000000001E-4</v>
      </c>
      <c r="L57" s="24">
        <v>6.0400000000000002E-3</v>
      </c>
      <c r="M57" s="24">
        <v>6.9999999999999999E-4</v>
      </c>
      <c r="N57" s="33">
        <v>-3.3265000000000003E-2</v>
      </c>
      <c r="O57" s="16"/>
      <c r="P57" s="33">
        <v>121</v>
      </c>
      <c r="Q57" s="33">
        <v>3.2</v>
      </c>
      <c r="R57" s="33">
        <v>127.1</v>
      </c>
      <c r="S57" s="33">
        <v>12</v>
      </c>
      <c r="T57" s="33">
        <v>230</v>
      </c>
      <c r="U57" s="33">
        <v>210</v>
      </c>
      <c r="V57" s="25">
        <f t="shared" si="1"/>
        <v>121</v>
      </c>
      <c r="W57" s="25">
        <f t="shared" si="2"/>
        <v>3.2</v>
      </c>
      <c r="X57" s="26"/>
      <c r="Y57" s="27">
        <f t="shared" si="3"/>
        <v>4.7993705743508999</v>
      </c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</row>
    <row r="58" spans="1:42" s="11" customFormat="1" ht="15.75">
      <c r="A58" s="16" t="s">
        <v>131</v>
      </c>
      <c r="B58" s="16">
        <f>IF([1]trace_t!V51="","",[1]trace_t!V51)</f>
        <v>445</v>
      </c>
      <c r="C58" s="16">
        <f>IF([1]trace_t!U51="","",[1]trace_t!U51)</f>
        <v>152.19999999999999</v>
      </c>
      <c r="D58" s="23">
        <f t="shared" si="0"/>
        <v>0.34202247191011231</v>
      </c>
      <c r="E58" s="16"/>
      <c r="F58" s="24">
        <v>4.9299999999999997E-2</v>
      </c>
      <c r="G58" s="24">
        <v>4.1999999999999997E-3</v>
      </c>
      <c r="H58" s="24">
        <v>0.12559999999999999</v>
      </c>
      <c r="I58" s="24">
        <v>1.0999999999999999E-2</v>
      </c>
      <c r="J58" s="24">
        <v>1.8180000000000002E-2</v>
      </c>
      <c r="K58" s="24">
        <v>4.6000000000000001E-4</v>
      </c>
      <c r="L58" s="24">
        <v>5.8300000000000001E-3</v>
      </c>
      <c r="M58" s="24">
        <v>6.6E-4</v>
      </c>
      <c r="N58" s="33">
        <v>-0.2102</v>
      </c>
      <c r="O58" s="16"/>
      <c r="P58" s="33">
        <v>116.1</v>
      </c>
      <c r="Q58" s="33">
        <v>2.9</v>
      </c>
      <c r="R58" s="33">
        <v>119.8</v>
      </c>
      <c r="S58" s="33">
        <v>9.9</v>
      </c>
      <c r="T58" s="33">
        <v>190</v>
      </c>
      <c r="U58" s="33">
        <v>190</v>
      </c>
      <c r="V58" s="25">
        <f t="shared" si="1"/>
        <v>116.1</v>
      </c>
      <c r="W58" s="25">
        <f t="shared" si="2"/>
        <v>2.9</v>
      </c>
      <c r="X58" s="26"/>
      <c r="Y58" s="27">
        <f t="shared" si="3"/>
        <v>3.088480801335562</v>
      </c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</row>
    <row r="59" spans="1:42" s="11" customFormat="1" ht="15.75">
      <c r="A59" s="16" t="s">
        <v>132</v>
      </c>
      <c r="B59" s="16">
        <f>IF([1]trace_t!V52="","",[1]trace_t!V52)</f>
        <v>342</v>
      </c>
      <c r="C59" s="16">
        <f>IF([1]trace_t!U52="","",[1]trace_t!U52)</f>
        <v>104.3</v>
      </c>
      <c r="D59" s="23">
        <f t="shared" si="0"/>
        <v>0.30497076023391811</v>
      </c>
      <c r="E59" s="16"/>
      <c r="F59" s="24">
        <v>5.2600000000000001E-2</v>
      </c>
      <c r="G59" s="24">
        <v>4.4000000000000003E-3</v>
      </c>
      <c r="H59" s="24">
        <v>0.14199999999999999</v>
      </c>
      <c r="I59" s="24">
        <v>1.2E-2</v>
      </c>
      <c r="J59" s="24">
        <v>1.8960000000000001E-2</v>
      </c>
      <c r="K59" s="24">
        <v>5.5999999999999995E-4</v>
      </c>
      <c r="L59" s="24">
        <v>6.8900000000000003E-3</v>
      </c>
      <c r="M59" s="24">
        <v>8.4999999999999995E-4</v>
      </c>
      <c r="N59" s="33">
        <v>0.36033999999999999</v>
      </c>
      <c r="O59" s="16"/>
      <c r="P59" s="33">
        <v>121.1</v>
      </c>
      <c r="Q59" s="33">
        <v>3.5</v>
      </c>
      <c r="R59" s="33">
        <v>134.4</v>
      </c>
      <c r="S59" s="33">
        <v>11</v>
      </c>
      <c r="T59" s="33">
        <v>370</v>
      </c>
      <c r="U59" s="33">
        <v>180</v>
      </c>
      <c r="V59" s="25">
        <f t="shared" si="1"/>
        <v>121.1</v>
      </c>
      <c r="W59" s="25">
        <f t="shared" si="2"/>
        <v>3.5</v>
      </c>
      <c r="X59" s="26"/>
      <c r="Y59" s="27">
        <f t="shared" si="3"/>
        <v>9.895833333333341</v>
      </c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</row>
    <row r="60" spans="1:42" s="11" customFormat="1" ht="15.75">
      <c r="A60" s="16" t="s">
        <v>133</v>
      </c>
      <c r="B60" s="16">
        <f>IF([1]trace_t!V53="","",[1]trace_t!V53)</f>
        <v>465</v>
      </c>
      <c r="C60" s="16">
        <f>IF([1]trace_t!U53="","",[1]trace_t!U53)</f>
        <v>195.5</v>
      </c>
      <c r="D60" s="23">
        <f t="shared" si="0"/>
        <v>0.4204301075268817</v>
      </c>
      <c r="E60" s="16"/>
      <c r="F60" s="24">
        <v>4.7800000000000002E-2</v>
      </c>
      <c r="G60" s="24">
        <v>3.5000000000000001E-3</v>
      </c>
      <c r="H60" s="24">
        <v>0.12859999999999999</v>
      </c>
      <c r="I60" s="24">
        <v>9.1000000000000004E-3</v>
      </c>
      <c r="J60" s="24">
        <v>1.916E-2</v>
      </c>
      <c r="K60" s="24">
        <v>5.0000000000000001E-4</v>
      </c>
      <c r="L60" s="24">
        <v>6.6E-3</v>
      </c>
      <c r="M60" s="24">
        <v>6.8999999999999997E-4</v>
      </c>
      <c r="N60" s="33">
        <v>-6.8382999999999999E-2</v>
      </c>
      <c r="O60" s="16"/>
      <c r="P60" s="33">
        <v>122.3</v>
      </c>
      <c r="Q60" s="33">
        <v>3.2</v>
      </c>
      <c r="R60" s="33">
        <v>122.7</v>
      </c>
      <c r="S60" s="33">
        <v>8.1999999999999993</v>
      </c>
      <c r="T60" s="33">
        <v>120</v>
      </c>
      <c r="U60" s="33">
        <v>150</v>
      </c>
      <c r="V60" s="25">
        <f t="shared" si="1"/>
        <v>122.3</v>
      </c>
      <c r="W60" s="25">
        <f t="shared" si="2"/>
        <v>3.2</v>
      </c>
      <c r="X60" s="26"/>
      <c r="Y60" s="27">
        <f t="shared" si="3"/>
        <v>0.32599837000815457</v>
      </c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</row>
    <row r="61" spans="1:42" s="11" customFormat="1" ht="15.75">
      <c r="A61" s="16" t="s">
        <v>134</v>
      </c>
      <c r="B61" s="16">
        <f>IF([1]trace_t!V54="","",[1]trace_t!V54)</f>
        <v>788</v>
      </c>
      <c r="C61" s="16">
        <f>IF([1]trace_t!U54="","",[1]trace_t!U54)</f>
        <v>243</v>
      </c>
      <c r="D61" s="23">
        <f t="shared" si="0"/>
        <v>0.30837563451776651</v>
      </c>
      <c r="E61" s="16"/>
      <c r="F61" s="24">
        <v>4.99E-2</v>
      </c>
      <c r="G61" s="24">
        <v>3.0000000000000001E-3</v>
      </c>
      <c r="H61" s="24">
        <v>0.1278</v>
      </c>
      <c r="I61" s="24">
        <v>8.0000000000000002E-3</v>
      </c>
      <c r="J61" s="24">
        <v>1.848E-2</v>
      </c>
      <c r="K61" s="24">
        <v>4.6999999999999999E-4</v>
      </c>
      <c r="L61" s="24">
        <v>5.9899999999999997E-3</v>
      </c>
      <c r="M61" s="24">
        <v>6.2E-4</v>
      </c>
      <c r="N61" s="33">
        <v>0.17161999999999999</v>
      </c>
      <c r="O61" s="16"/>
      <c r="P61" s="33">
        <v>118</v>
      </c>
      <c r="Q61" s="33">
        <v>3</v>
      </c>
      <c r="R61" s="33">
        <v>122.1</v>
      </c>
      <c r="S61" s="33">
        <v>7.2</v>
      </c>
      <c r="T61" s="33">
        <v>174</v>
      </c>
      <c r="U61" s="33">
        <v>130</v>
      </c>
      <c r="V61" s="25">
        <f t="shared" si="1"/>
        <v>118</v>
      </c>
      <c r="W61" s="25">
        <f t="shared" si="2"/>
        <v>3</v>
      </c>
      <c r="X61" s="26"/>
      <c r="Y61" s="27">
        <f t="shared" si="3"/>
        <v>3.357903357903353</v>
      </c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</row>
    <row r="62" spans="1:42" s="11" customFormat="1" ht="15.75">
      <c r="A62" s="16" t="s">
        <v>135</v>
      </c>
      <c r="B62" s="16">
        <f>IF([1]trace_t!V55="","",[1]trace_t!V55)</f>
        <v>29.3</v>
      </c>
      <c r="C62" s="16">
        <f>IF([1]trace_t!U55="","",[1]trace_t!U55)</f>
        <v>20.98</v>
      </c>
      <c r="D62" s="23">
        <f t="shared" si="0"/>
        <v>0.71604095563139936</v>
      </c>
      <c r="E62" s="16"/>
      <c r="F62" s="24">
        <v>0.1027</v>
      </c>
      <c r="G62" s="24">
        <v>6.6E-3</v>
      </c>
      <c r="H62" s="24">
        <v>4.2300000000000004</v>
      </c>
      <c r="I62" s="24">
        <v>0.28000000000000003</v>
      </c>
      <c r="J62" s="24">
        <v>0.30299999999999999</v>
      </c>
      <c r="K62" s="24">
        <v>8.2000000000000007E-3</v>
      </c>
      <c r="L62" s="24">
        <v>9.2299999999999993E-2</v>
      </c>
      <c r="M62" s="24">
        <v>8.9999999999999993E-3</v>
      </c>
      <c r="N62" s="33">
        <v>0.35296</v>
      </c>
      <c r="O62" s="16"/>
      <c r="P62" s="33">
        <v>1705</v>
      </c>
      <c r="Q62" s="33">
        <v>41</v>
      </c>
      <c r="R62" s="33">
        <v>1685</v>
      </c>
      <c r="S62" s="33">
        <v>58</v>
      </c>
      <c r="T62" s="33">
        <v>1664</v>
      </c>
      <c r="U62" s="33">
        <v>120</v>
      </c>
      <c r="V62" s="25">
        <f t="shared" si="1"/>
        <v>1664</v>
      </c>
      <c r="W62" s="25">
        <f t="shared" si="2"/>
        <v>41</v>
      </c>
      <c r="X62" s="26"/>
      <c r="Y62" s="27">
        <f t="shared" si="3"/>
        <v>-1.1869436201780417</v>
      </c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</row>
    <row r="63" spans="1:42" s="11" customFormat="1" ht="15.75">
      <c r="A63" s="16" t="s">
        <v>136</v>
      </c>
      <c r="B63" s="16">
        <f>IF([1]trace_t!V56="","",[1]trace_t!V56)</f>
        <v>424</v>
      </c>
      <c r="C63" s="16">
        <f>IF([1]trace_t!U56="","",[1]trace_t!U56)</f>
        <v>163.5</v>
      </c>
      <c r="D63" s="23">
        <f t="shared" si="0"/>
        <v>0.38561320754716982</v>
      </c>
      <c r="E63" s="16"/>
      <c r="F63" s="24">
        <v>5.0099999999999999E-2</v>
      </c>
      <c r="G63" s="24">
        <v>3.7000000000000002E-3</v>
      </c>
      <c r="H63" s="24">
        <v>0.1268</v>
      </c>
      <c r="I63" s="24">
        <v>8.8999999999999999E-3</v>
      </c>
      <c r="J63" s="24">
        <v>1.8419999999999999E-2</v>
      </c>
      <c r="K63" s="24">
        <v>4.8999999999999998E-4</v>
      </c>
      <c r="L63" s="24">
        <v>5.9300000000000004E-3</v>
      </c>
      <c r="M63" s="24">
        <v>6.4000000000000005E-4</v>
      </c>
      <c r="N63" s="33">
        <v>-2.9328E-2</v>
      </c>
      <c r="O63" s="16"/>
      <c r="P63" s="33">
        <v>117.7</v>
      </c>
      <c r="Q63" s="33">
        <v>3.1</v>
      </c>
      <c r="R63" s="33">
        <v>121</v>
      </c>
      <c r="S63" s="33">
        <v>8</v>
      </c>
      <c r="T63" s="33">
        <v>210</v>
      </c>
      <c r="U63" s="33">
        <v>160</v>
      </c>
      <c r="V63" s="25">
        <f t="shared" si="1"/>
        <v>117.7</v>
      </c>
      <c r="W63" s="25">
        <f t="shared" si="2"/>
        <v>3.1</v>
      </c>
      <c r="X63" s="26"/>
      <c r="Y63" s="27">
        <f t="shared" si="3"/>
        <v>2.7272727272727249</v>
      </c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</row>
    <row r="64" spans="1:42" s="11" customFormat="1" ht="15.75">
      <c r="A64" s="16" t="s">
        <v>137</v>
      </c>
      <c r="B64" s="16">
        <f>IF([1]trace_t!V57="","",[1]trace_t!V57)</f>
        <v>341</v>
      </c>
      <c r="C64" s="16">
        <f>IF([1]trace_t!U57="","",[1]trace_t!U57)</f>
        <v>108.6</v>
      </c>
      <c r="D64" s="23">
        <f t="shared" si="0"/>
        <v>0.318475073313783</v>
      </c>
      <c r="E64" s="16"/>
      <c r="F64" s="24">
        <v>5.1799999999999999E-2</v>
      </c>
      <c r="G64" s="24">
        <v>4.0000000000000001E-3</v>
      </c>
      <c r="H64" s="24">
        <v>0.1336</v>
      </c>
      <c r="I64" s="24">
        <v>0.01</v>
      </c>
      <c r="J64" s="24">
        <v>1.8710000000000001E-2</v>
      </c>
      <c r="K64" s="24">
        <v>5.2999999999999998E-4</v>
      </c>
      <c r="L64" s="24">
        <v>6.3800000000000003E-3</v>
      </c>
      <c r="M64" s="24">
        <v>6.8999999999999997E-4</v>
      </c>
      <c r="N64" s="33">
        <v>-8.2635E-2</v>
      </c>
      <c r="O64" s="16"/>
      <c r="P64" s="33">
        <v>119.5</v>
      </c>
      <c r="Q64" s="33">
        <v>3.3</v>
      </c>
      <c r="R64" s="33">
        <v>127.1</v>
      </c>
      <c r="S64" s="33">
        <v>9.1</v>
      </c>
      <c r="T64" s="33">
        <v>240</v>
      </c>
      <c r="U64" s="33">
        <v>170</v>
      </c>
      <c r="V64" s="25">
        <f t="shared" si="1"/>
        <v>119.5</v>
      </c>
      <c r="W64" s="25">
        <f t="shared" si="2"/>
        <v>3.3</v>
      </c>
      <c r="X64" s="26"/>
      <c r="Y64" s="27">
        <f t="shared" si="3"/>
        <v>5.9795436664044015</v>
      </c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</row>
    <row r="65" spans="1:42" s="11" customFormat="1" ht="15.75">
      <c r="A65" s="16" t="s">
        <v>138</v>
      </c>
      <c r="B65" s="16">
        <f>IF([1]trace_t!V58="","",[1]trace_t!V58)</f>
        <v>197</v>
      </c>
      <c r="C65" s="16">
        <f>IF([1]trace_t!U58="","",[1]trace_t!U58)</f>
        <v>64.7</v>
      </c>
      <c r="D65" s="23">
        <f t="shared" si="0"/>
        <v>0.32842639593908629</v>
      </c>
      <c r="E65" s="16"/>
      <c r="F65" s="24">
        <v>5.3999999999999999E-2</v>
      </c>
      <c r="G65" s="24">
        <v>6.7000000000000002E-3</v>
      </c>
      <c r="H65" s="24">
        <v>0.14599999999999999</v>
      </c>
      <c r="I65" s="24">
        <v>1.7999999999999999E-2</v>
      </c>
      <c r="J65" s="24">
        <v>1.9619999999999999E-2</v>
      </c>
      <c r="K65" s="24">
        <v>5.9000000000000003E-4</v>
      </c>
      <c r="L65" s="24">
        <v>6.5700000000000003E-3</v>
      </c>
      <c r="M65" s="24">
        <v>8.4000000000000003E-4</v>
      </c>
      <c r="N65" s="33">
        <v>0.35204999999999997</v>
      </c>
      <c r="O65" s="16"/>
      <c r="P65" s="33">
        <v>125.3</v>
      </c>
      <c r="Q65" s="33">
        <v>3.7</v>
      </c>
      <c r="R65" s="33">
        <v>137</v>
      </c>
      <c r="S65" s="33">
        <v>16</v>
      </c>
      <c r="T65" s="33">
        <v>330</v>
      </c>
      <c r="U65" s="33">
        <v>250</v>
      </c>
      <c r="V65" s="25">
        <f t="shared" si="1"/>
        <v>125.3</v>
      </c>
      <c r="W65" s="25">
        <f t="shared" si="2"/>
        <v>3.7</v>
      </c>
      <c r="X65" s="26"/>
      <c r="Y65" s="27">
        <f t="shared" si="3"/>
        <v>8.5401459854014625</v>
      </c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</row>
    <row r="66" spans="1:42" s="11" customFormat="1" ht="15.75">
      <c r="A66" s="16" t="s">
        <v>139</v>
      </c>
      <c r="B66" s="16">
        <f>IF([1]trace_t!V59="","",[1]trace_t!V59)</f>
        <v>399</v>
      </c>
      <c r="C66" s="16">
        <f>IF([1]trace_t!U59="","",[1]trace_t!U59)</f>
        <v>130.9</v>
      </c>
      <c r="D66" s="23">
        <f t="shared" si="0"/>
        <v>0.32807017543859651</v>
      </c>
      <c r="E66" s="16"/>
      <c r="F66" s="24">
        <v>5.5300000000000002E-2</v>
      </c>
      <c r="G66" s="24">
        <v>4.1999999999999997E-3</v>
      </c>
      <c r="H66" s="24">
        <v>0.13600000000000001</v>
      </c>
      <c r="I66" s="24">
        <v>9.9000000000000008E-3</v>
      </c>
      <c r="J66" s="24">
        <v>1.779E-2</v>
      </c>
      <c r="K66" s="24">
        <v>5.0000000000000001E-4</v>
      </c>
      <c r="L66" s="24">
        <v>6.0600000000000003E-3</v>
      </c>
      <c r="M66" s="24">
        <v>6.6E-4</v>
      </c>
      <c r="N66" s="33">
        <v>-0.10835</v>
      </c>
      <c r="O66" s="16"/>
      <c r="P66" s="33">
        <v>114.1</v>
      </c>
      <c r="Q66" s="33">
        <v>3.1</v>
      </c>
      <c r="R66" s="33">
        <v>129.30000000000001</v>
      </c>
      <c r="S66" s="33">
        <v>8.9</v>
      </c>
      <c r="T66" s="33">
        <v>380</v>
      </c>
      <c r="U66" s="33">
        <v>170</v>
      </c>
      <c r="V66" s="25">
        <f t="shared" si="1"/>
        <v>114.1</v>
      </c>
      <c r="W66" s="25">
        <f t="shared" si="2"/>
        <v>3.1</v>
      </c>
      <c r="X66" s="26"/>
      <c r="Y66" s="27">
        <f t="shared" si="3"/>
        <v>11.755607115235897</v>
      </c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</row>
    <row r="67" spans="1:42" s="11" customFormat="1" ht="15.75">
      <c r="A67" s="16" t="s">
        <v>140</v>
      </c>
      <c r="B67" s="16">
        <f>IF([1]trace_t!V60="","",[1]trace_t!V60)</f>
        <v>491</v>
      </c>
      <c r="C67" s="16">
        <f>IF([1]trace_t!U60="","",[1]trace_t!U60)</f>
        <v>272</v>
      </c>
      <c r="D67" s="23">
        <f t="shared" si="0"/>
        <v>0.55397148676171082</v>
      </c>
      <c r="E67" s="16"/>
      <c r="F67" s="24">
        <v>5.1299999999999998E-2</v>
      </c>
      <c r="G67" s="24">
        <v>3.5999999999999999E-3</v>
      </c>
      <c r="H67" s="24">
        <v>0.13589999999999999</v>
      </c>
      <c r="I67" s="24">
        <v>0.01</v>
      </c>
      <c r="J67" s="24">
        <v>1.916E-2</v>
      </c>
      <c r="K67" s="24">
        <v>5.5999999999999995E-4</v>
      </c>
      <c r="L67" s="24">
        <v>6.3699999999999998E-3</v>
      </c>
      <c r="M67" s="24">
        <v>6.4000000000000005E-4</v>
      </c>
      <c r="N67" s="33">
        <v>0.34905999999999998</v>
      </c>
      <c r="O67" s="16"/>
      <c r="P67" s="33">
        <v>122.3</v>
      </c>
      <c r="Q67" s="33">
        <v>3.6</v>
      </c>
      <c r="R67" s="33">
        <v>129.19999999999999</v>
      </c>
      <c r="S67" s="33">
        <v>9.3000000000000007</v>
      </c>
      <c r="T67" s="33">
        <v>240</v>
      </c>
      <c r="U67" s="33">
        <v>160</v>
      </c>
      <c r="V67" s="25">
        <f t="shared" si="1"/>
        <v>122.3</v>
      </c>
      <c r="W67" s="25">
        <f t="shared" si="2"/>
        <v>3.6</v>
      </c>
      <c r="X67" s="26"/>
      <c r="Y67" s="27">
        <f t="shared" si="3"/>
        <v>5.3405572755417889</v>
      </c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</row>
    <row r="68" spans="1:42" s="11" customFormat="1" ht="15.75">
      <c r="A68" s="16" t="s">
        <v>141</v>
      </c>
      <c r="B68" s="16">
        <f>IF([1]trace_t!V61="","",[1]trace_t!V61)</f>
        <v>434</v>
      </c>
      <c r="C68" s="16">
        <f>IF([1]trace_t!U61="","",[1]trace_t!U61)</f>
        <v>140</v>
      </c>
      <c r="D68" s="23">
        <f t="shared" si="0"/>
        <v>0.32258064516129031</v>
      </c>
      <c r="E68" s="16"/>
      <c r="F68" s="24">
        <v>4.9399999999999999E-2</v>
      </c>
      <c r="G68" s="24">
        <v>3.7000000000000002E-3</v>
      </c>
      <c r="H68" s="24">
        <v>0.1305</v>
      </c>
      <c r="I68" s="24">
        <v>9.7999999999999997E-3</v>
      </c>
      <c r="J68" s="24">
        <v>1.9040000000000001E-2</v>
      </c>
      <c r="K68" s="24">
        <v>5.1000000000000004E-4</v>
      </c>
      <c r="L68" s="24">
        <v>6.2500000000000003E-3</v>
      </c>
      <c r="M68" s="24">
        <v>7.2000000000000005E-4</v>
      </c>
      <c r="N68" s="33">
        <v>6.6022999999999998E-2</v>
      </c>
      <c r="O68" s="16"/>
      <c r="P68" s="33">
        <v>121.6</v>
      </c>
      <c r="Q68" s="33">
        <v>3.2</v>
      </c>
      <c r="R68" s="33">
        <v>124.3</v>
      </c>
      <c r="S68" s="33">
        <v>8.8000000000000007</v>
      </c>
      <c r="T68" s="33">
        <v>160</v>
      </c>
      <c r="U68" s="33">
        <v>160</v>
      </c>
      <c r="V68" s="25">
        <f t="shared" si="1"/>
        <v>121.6</v>
      </c>
      <c r="W68" s="25">
        <f t="shared" si="2"/>
        <v>3.2</v>
      </c>
      <c r="X68" s="26"/>
      <c r="Y68" s="27">
        <f t="shared" si="3"/>
        <v>2.1721641190667764</v>
      </c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</row>
    <row r="69" spans="1:42" s="11" customFormat="1" ht="15.75">
      <c r="A69" s="16" t="s">
        <v>142</v>
      </c>
      <c r="B69" s="16">
        <f>IF([1]trace_t!V62="","",[1]trace_t!V62)</f>
        <v>62.5</v>
      </c>
      <c r="C69" s="16">
        <f>IF([1]trace_t!U62="","",[1]trace_t!U62)</f>
        <v>153</v>
      </c>
      <c r="D69" s="23">
        <f t="shared" si="0"/>
        <v>2.448</v>
      </c>
      <c r="E69" s="16"/>
      <c r="F69" s="24">
        <v>5.8999999999999997E-2</v>
      </c>
      <c r="G69" s="24">
        <v>1.2E-2</v>
      </c>
      <c r="H69" s="24">
        <v>0.19500000000000001</v>
      </c>
      <c r="I69" s="24">
        <v>3.1E-2</v>
      </c>
      <c r="J69" s="24">
        <v>2.4500000000000001E-2</v>
      </c>
      <c r="K69" s="24">
        <v>1.5E-3</v>
      </c>
      <c r="L69" s="24">
        <v>6.8999999999999999E-3</v>
      </c>
      <c r="M69" s="24">
        <v>8.9999999999999998E-4</v>
      </c>
      <c r="N69" s="33">
        <v>0.12496</v>
      </c>
      <c r="O69" s="16"/>
      <c r="P69" s="33">
        <v>156</v>
      </c>
      <c r="Q69" s="33">
        <v>9.4</v>
      </c>
      <c r="R69" s="33">
        <v>178</v>
      </c>
      <c r="S69" s="33">
        <v>26</v>
      </c>
      <c r="T69" s="33">
        <v>480</v>
      </c>
      <c r="U69" s="33">
        <v>340</v>
      </c>
      <c r="V69" s="25">
        <f t="shared" si="1"/>
        <v>156</v>
      </c>
      <c r="W69" s="25">
        <f t="shared" si="2"/>
        <v>9.4</v>
      </c>
      <c r="X69" s="26"/>
      <c r="Y69" s="27">
        <f t="shared" si="3"/>
        <v>12.359550561797752</v>
      </c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</row>
    <row r="70" spans="1:42" s="11" customFormat="1" ht="15.75">
      <c r="A70" s="18" t="s">
        <v>143</v>
      </c>
      <c r="B70" s="18">
        <f>IF([1]trace_t!V63="","",[1]trace_t!V63)</f>
        <v>172</v>
      </c>
      <c r="C70" s="18">
        <f>IF([1]trace_t!U63="","",[1]trace_t!U63)</f>
        <v>69.900000000000006</v>
      </c>
      <c r="D70" s="19">
        <f t="shared" si="0"/>
        <v>0.40639534883720935</v>
      </c>
      <c r="E70" s="18"/>
      <c r="F70" s="20">
        <v>0.182</v>
      </c>
      <c r="G70" s="20">
        <v>1.7999999999999999E-2</v>
      </c>
      <c r="H70" s="20">
        <v>0.59199999999999997</v>
      </c>
      <c r="I70" s="20">
        <v>7.8E-2</v>
      </c>
      <c r="J70" s="20">
        <v>2.2499999999999999E-2</v>
      </c>
      <c r="K70" s="20">
        <v>1.2999999999999999E-3</v>
      </c>
      <c r="L70" s="20">
        <v>2.92E-2</v>
      </c>
      <c r="M70" s="20">
        <v>7.3000000000000001E-3</v>
      </c>
      <c r="N70" s="18">
        <v>0.47628999999999999</v>
      </c>
      <c r="O70" s="18"/>
      <c r="P70" s="18">
        <v>143.5</v>
      </c>
      <c r="Q70" s="18">
        <v>7.9</v>
      </c>
      <c r="R70" s="18">
        <v>464</v>
      </c>
      <c r="S70" s="18">
        <v>46</v>
      </c>
      <c r="T70" s="18">
        <v>2600</v>
      </c>
      <c r="U70" s="18">
        <v>150</v>
      </c>
      <c r="V70" s="21">
        <f t="shared" si="1"/>
        <v>143.5</v>
      </c>
      <c r="W70" s="21">
        <f t="shared" si="2"/>
        <v>7.9</v>
      </c>
      <c r="X70" s="30"/>
      <c r="Y70" s="22">
        <f t="shared" si="3"/>
        <v>69.073275862068968</v>
      </c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</row>
    <row r="71" spans="1:42" s="11" customFormat="1" ht="15.75">
      <c r="A71" s="16" t="s">
        <v>144</v>
      </c>
      <c r="B71" s="16">
        <f>IF([1]trace_t!V64="","",[1]trace_t!V64)</f>
        <v>409</v>
      </c>
      <c r="C71" s="16">
        <f>IF([1]trace_t!U64="","",[1]trace_t!U64)</f>
        <v>131.30000000000001</v>
      </c>
      <c r="D71" s="23">
        <f t="shared" si="0"/>
        <v>0.32102689486552571</v>
      </c>
      <c r="E71" s="16"/>
      <c r="F71" s="24">
        <v>4.9700000000000001E-2</v>
      </c>
      <c r="G71" s="24">
        <v>4.1999999999999997E-3</v>
      </c>
      <c r="H71" s="24">
        <v>0.13200000000000001</v>
      </c>
      <c r="I71" s="24">
        <v>1.0999999999999999E-2</v>
      </c>
      <c r="J71" s="24">
        <v>1.8610000000000002E-2</v>
      </c>
      <c r="K71" s="24">
        <v>5.1999999999999995E-4</v>
      </c>
      <c r="L71" s="24">
        <v>6.0299999999999998E-3</v>
      </c>
      <c r="M71" s="24">
        <v>6.6E-4</v>
      </c>
      <c r="N71" s="33">
        <v>0.11058</v>
      </c>
      <c r="O71" s="16"/>
      <c r="P71" s="33">
        <v>118.8</v>
      </c>
      <c r="Q71" s="33">
        <v>3.3</v>
      </c>
      <c r="R71" s="33">
        <v>127.1</v>
      </c>
      <c r="S71" s="33">
        <v>9.1999999999999993</v>
      </c>
      <c r="T71" s="33">
        <v>200</v>
      </c>
      <c r="U71" s="33">
        <v>180</v>
      </c>
      <c r="V71" s="25">
        <f t="shared" si="1"/>
        <v>118.8</v>
      </c>
      <c r="W71" s="25">
        <f t="shared" si="2"/>
        <v>3.3</v>
      </c>
      <c r="X71" s="26"/>
      <c r="Y71" s="27">
        <f t="shared" si="3"/>
        <v>6.5302911093627038</v>
      </c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</row>
    <row r="72" spans="1:42" s="11" customFormat="1" ht="15.75">
      <c r="A72" s="16" t="s">
        <v>145</v>
      </c>
      <c r="B72" s="16">
        <f>IF([1]trace_t!V65="","",[1]trace_t!V65)</f>
        <v>284</v>
      </c>
      <c r="C72" s="16">
        <f>IF([1]trace_t!U65="","",[1]trace_t!U65)</f>
        <v>145.1</v>
      </c>
      <c r="D72" s="23">
        <f t="shared" si="0"/>
        <v>0.51091549295774641</v>
      </c>
      <c r="E72" s="16"/>
      <c r="F72" s="24">
        <v>5.0999999999999997E-2</v>
      </c>
      <c r="G72" s="24">
        <v>4.3E-3</v>
      </c>
      <c r="H72" s="24">
        <v>0.13100000000000001</v>
      </c>
      <c r="I72" s="24">
        <v>1.0999999999999999E-2</v>
      </c>
      <c r="J72" s="24">
        <v>1.8669999999999999E-2</v>
      </c>
      <c r="K72" s="24">
        <v>5.8E-4</v>
      </c>
      <c r="L72" s="24">
        <v>5.7800000000000004E-3</v>
      </c>
      <c r="M72" s="24">
        <v>5.9999999999999995E-4</v>
      </c>
      <c r="N72" s="33">
        <v>-2.8885000000000001E-2</v>
      </c>
      <c r="O72" s="16"/>
      <c r="P72" s="33">
        <v>119.2</v>
      </c>
      <c r="Q72" s="33">
        <v>3.7</v>
      </c>
      <c r="R72" s="33">
        <v>124.6</v>
      </c>
      <c r="S72" s="33">
        <v>9.6</v>
      </c>
      <c r="T72" s="33">
        <v>200</v>
      </c>
      <c r="U72" s="33">
        <v>180</v>
      </c>
      <c r="V72" s="25">
        <f t="shared" si="1"/>
        <v>119.2</v>
      </c>
      <c r="W72" s="25">
        <f t="shared" si="2"/>
        <v>3.7</v>
      </c>
      <c r="X72" s="26"/>
      <c r="Y72" s="27">
        <f t="shared" si="3"/>
        <v>4.3338683788121921</v>
      </c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</row>
    <row r="73" spans="1:42" s="11" customFormat="1" ht="15.75">
      <c r="A73" s="16" t="s">
        <v>146</v>
      </c>
      <c r="B73" s="16">
        <f>IF([1]trace_t!V66="","",[1]trace_t!V66)</f>
        <v>199.3</v>
      </c>
      <c r="C73" s="16">
        <f>IF([1]trace_t!U66="","",[1]trace_t!U66)</f>
        <v>69.599999999999994</v>
      </c>
      <c r="D73" s="23">
        <f t="shared" si="0"/>
        <v>0.34922227797290512</v>
      </c>
      <c r="E73" s="16"/>
      <c r="F73" s="24">
        <v>4.8599999999999997E-2</v>
      </c>
      <c r="G73" s="24">
        <v>4.7999999999999996E-3</v>
      </c>
      <c r="H73" s="24">
        <v>0.12859999999999999</v>
      </c>
      <c r="I73" s="24">
        <v>1.2E-2</v>
      </c>
      <c r="J73" s="24">
        <v>1.9210000000000001E-2</v>
      </c>
      <c r="K73" s="24">
        <v>6.0999999999999997E-4</v>
      </c>
      <c r="L73" s="24">
        <v>6.2500000000000003E-3</v>
      </c>
      <c r="M73" s="24">
        <v>7.5000000000000002E-4</v>
      </c>
      <c r="N73" s="33">
        <v>-0.24995000000000001</v>
      </c>
      <c r="O73" s="16"/>
      <c r="P73" s="33">
        <v>122.7</v>
      </c>
      <c r="Q73" s="33">
        <v>3.9</v>
      </c>
      <c r="R73" s="33">
        <v>122.5</v>
      </c>
      <c r="S73" s="33">
        <v>10</v>
      </c>
      <c r="T73" s="33">
        <v>110</v>
      </c>
      <c r="U73" s="33">
        <v>190</v>
      </c>
      <c r="V73" s="25">
        <f t="shared" si="1"/>
        <v>122.7</v>
      </c>
      <c r="W73" s="25">
        <f t="shared" si="2"/>
        <v>3.9</v>
      </c>
      <c r="X73" s="26"/>
      <c r="Y73" s="27">
        <f t="shared" si="3"/>
        <v>-0.1632653061224513</v>
      </c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</row>
    <row r="74" spans="1:42" s="11" customFormat="1" ht="15.75">
      <c r="A74" s="16" t="s">
        <v>147</v>
      </c>
      <c r="B74" s="16">
        <f>IF([1]trace_t!V67="","",[1]trace_t!V67)</f>
        <v>225</v>
      </c>
      <c r="C74" s="16">
        <f>IF([1]trace_t!U67="","",[1]trace_t!U67)</f>
        <v>208</v>
      </c>
      <c r="D74" s="23">
        <f t="shared" si="0"/>
        <v>0.9244444444444444</v>
      </c>
      <c r="E74" s="16"/>
      <c r="F74" s="24">
        <v>4.6699999999999998E-2</v>
      </c>
      <c r="G74" s="24">
        <v>3.8999999999999998E-3</v>
      </c>
      <c r="H74" s="24">
        <v>0.14399999999999999</v>
      </c>
      <c r="I74" s="24">
        <v>1.2999999999999999E-2</v>
      </c>
      <c r="J74" s="24">
        <v>2.24E-2</v>
      </c>
      <c r="K74" s="24">
        <v>6.8999999999999997E-4</v>
      </c>
      <c r="L74" s="24">
        <v>7.26E-3</v>
      </c>
      <c r="M74" s="24">
        <v>7.2000000000000005E-4</v>
      </c>
      <c r="N74" s="33">
        <v>0.12428</v>
      </c>
      <c r="O74" s="16"/>
      <c r="P74" s="33">
        <v>142.80000000000001</v>
      </c>
      <c r="Q74" s="33">
        <v>4.4000000000000004</v>
      </c>
      <c r="R74" s="33">
        <v>136.30000000000001</v>
      </c>
      <c r="S74" s="33">
        <v>11</v>
      </c>
      <c r="T74" s="33">
        <v>50</v>
      </c>
      <c r="U74" s="33">
        <v>180</v>
      </c>
      <c r="V74" s="25">
        <f t="shared" si="1"/>
        <v>142.80000000000001</v>
      </c>
      <c r="W74" s="25">
        <f t="shared" si="2"/>
        <v>4.4000000000000004</v>
      </c>
      <c r="X74" s="26"/>
      <c r="Y74" s="27">
        <f t="shared" si="3"/>
        <v>-4.7688921496698455</v>
      </c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</row>
    <row r="75" spans="1:42" s="11" customFormat="1" ht="15.75">
      <c r="A75" s="16" t="s">
        <v>148</v>
      </c>
      <c r="B75" s="16">
        <f>IF([1]trace_t!V68="","",[1]trace_t!V68)</f>
        <v>66.400000000000006</v>
      </c>
      <c r="C75" s="16">
        <f>IF([1]trace_t!U68="","",[1]trace_t!U68)</f>
        <v>24</v>
      </c>
      <c r="D75" s="23">
        <f t="shared" si="0"/>
        <v>0.36144578313253006</v>
      </c>
      <c r="E75" s="16"/>
      <c r="F75" s="24">
        <v>4.6399999999999997E-2</v>
      </c>
      <c r="G75" s="24">
        <v>8.6999999999999994E-3</v>
      </c>
      <c r="H75" s="24">
        <v>0.13800000000000001</v>
      </c>
      <c r="I75" s="24">
        <v>2.5999999999999999E-2</v>
      </c>
      <c r="J75" s="24">
        <v>1.9699999999999999E-2</v>
      </c>
      <c r="K75" s="24">
        <v>1.1000000000000001E-3</v>
      </c>
      <c r="L75" s="24">
        <v>6.2199999999999998E-3</v>
      </c>
      <c r="M75" s="24">
        <v>1.1000000000000001E-3</v>
      </c>
      <c r="N75" s="33">
        <v>0.13977999999999999</v>
      </c>
      <c r="O75" s="16"/>
      <c r="P75" s="33">
        <v>125.7</v>
      </c>
      <c r="Q75" s="33">
        <v>6.8</v>
      </c>
      <c r="R75" s="33">
        <v>128</v>
      </c>
      <c r="S75" s="33">
        <v>24</v>
      </c>
      <c r="T75" s="33">
        <v>190</v>
      </c>
      <c r="U75" s="33">
        <v>340</v>
      </c>
      <c r="V75" s="25">
        <f t="shared" si="1"/>
        <v>125.7</v>
      </c>
      <c r="W75" s="25">
        <f t="shared" si="2"/>
        <v>6.8</v>
      </c>
      <c r="X75" s="26"/>
      <c r="Y75" s="27">
        <f t="shared" si="3"/>
        <v>1.7968749999999978</v>
      </c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</row>
    <row r="76" spans="1:42" s="11" customFormat="1" ht="15.75">
      <c r="A76" s="16" t="s">
        <v>149</v>
      </c>
      <c r="B76" s="16">
        <f>IF([1]trace_t!V69="","",[1]trace_t!V69)</f>
        <v>377</v>
      </c>
      <c r="C76" s="16">
        <f>IF([1]trace_t!U69="","",[1]trace_t!U69)</f>
        <v>211.3</v>
      </c>
      <c r="D76" s="23">
        <f t="shared" ref="D76:D110" si="4">IF(C76="","",C76/B76)</f>
        <v>0.56047745358090184</v>
      </c>
      <c r="E76" s="16"/>
      <c r="F76" s="24">
        <v>5.04E-2</v>
      </c>
      <c r="G76" s="24">
        <v>3.8E-3</v>
      </c>
      <c r="H76" s="24">
        <v>0.1288</v>
      </c>
      <c r="I76" s="24">
        <v>8.8000000000000005E-3</v>
      </c>
      <c r="J76" s="24">
        <v>1.8290000000000001E-2</v>
      </c>
      <c r="K76" s="24">
        <v>5.1000000000000004E-4</v>
      </c>
      <c r="L76" s="24">
        <v>6.1700000000000001E-3</v>
      </c>
      <c r="M76" s="24">
        <v>6.3000000000000003E-4</v>
      </c>
      <c r="N76" s="33">
        <v>-0.10972999999999999</v>
      </c>
      <c r="O76" s="16"/>
      <c r="P76" s="33">
        <v>116.8</v>
      </c>
      <c r="Q76" s="33">
        <v>3.2</v>
      </c>
      <c r="R76" s="33">
        <v>122.9</v>
      </c>
      <c r="S76" s="33">
        <v>8</v>
      </c>
      <c r="T76" s="33">
        <v>210</v>
      </c>
      <c r="U76" s="33">
        <v>170</v>
      </c>
      <c r="V76" s="25">
        <f t="shared" ref="V76:V110" si="5">IF(OR(A76="",P76=""),"",IF((T76+P76)/2&gt;1400,T76,P76))</f>
        <v>116.8</v>
      </c>
      <c r="W76" s="25">
        <f t="shared" ref="W76:W110" si="6">IF(OR(A76="",Q76=""),"",IF((U76+Q76)/2&gt;1400,U76,Q76))</f>
        <v>3.2</v>
      </c>
      <c r="X76" s="26"/>
      <c r="Y76" s="27">
        <f t="shared" ref="Y76:Y110" si="7">IF(R76="","",(R76-P76)/R76*100)</f>
        <v>4.9633848657445139</v>
      </c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</row>
    <row r="77" spans="1:42" s="11" customFormat="1" ht="15.75">
      <c r="A77" s="16" t="s">
        <v>150</v>
      </c>
      <c r="B77" s="16">
        <f>IF([1]trace_t!V70="","",[1]trace_t!V70)</f>
        <v>334</v>
      </c>
      <c r="C77" s="16">
        <f>IF([1]trace_t!U70="","",[1]trace_t!U70)</f>
        <v>152.4</v>
      </c>
      <c r="D77" s="23">
        <f t="shared" si="4"/>
        <v>0.45628742514970061</v>
      </c>
      <c r="E77" s="16"/>
      <c r="F77" s="24">
        <v>5.0200000000000002E-2</v>
      </c>
      <c r="G77" s="24">
        <v>3.5999999999999999E-3</v>
      </c>
      <c r="H77" s="24">
        <v>0.125</v>
      </c>
      <c r="I77" s="24">
        <v>8.6999999999999994E-3</v>
      </c>
      <c r="J77" s="24">
        <v>1.806E-2</v>
      </c>
      <c r="K77" s="24">
        <v>4.8999999999999998E-4</v>
      </c>
      <c r="L77" s="24">
        <v>5.9300000000000004E-3</v>
      </c>
      <c r="M77" s="24">
        <v>6.4999999999999997E-4</v>
      </c>
      <c r="N77" s="33">
        <v>-0.11020000000000001</v>
      </c>
      <c r="O77" s="16"/>
      <c r="P77" s="33">
        <v>115.4</v>
      </c>
      <c r="Q77" s="33">
        <v>3.1</v>
      </c>
      <c r="R77" s="33">
        <v>120.4</v>
      </c>
      <c r="S77" s="33">
        <v>7.5</v>
      </c>
      <c r="T77" s="33">
        <v>180</v>
      </c>
      <c r="U77" s="33">
        <v>150</v>
      </c>
      <c r="V77" s="25">
        <f t="shared" si="5"/>
        <v>115.4</v>
      </c>
      <c r="W77" s="25">
        <f t="shared" si="6"/>
        <v>3.1</v>
      </c>
      <c r="X77" s="26"/>
      <c r="Y77" s="27">
        <f t="shared" si="7"/>
        <v>4.1528239202657806</v>
      </c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</row>
    <row r="78" spans="1:42" s="11" customFormat="1" ht="15.75">
      <c r="A78" s="16" t="s">
        <v>151</v>
      </c>
      <c r="B78" s="16">
        <f>IF([1]trace_t!V71="","",[1]trace_t!V71)</f>
        <v>561</v>
      </c>
      <c r="C78" s="16">
        <f>IF([1]trace_t!U71="","",[1]trace_t!U71)</f>
        <v>238</v>
      </c>
      <c r="D78" s="23">
        <f t="shared" si="4"/>
        <v>0.42424242424242425</v>
      </c>
      <c r="E78" s="16"/>
      <c r="F78" s="24">
        <v>5.0200000000000002E-2</v>
      </c>
      <c r="G78" s="24">
        <v>3.5000000000000001E-3</v>
      </c>
      <c r="H78" s="24">
        <v>0.12720000000000001</v>
      </c>
      <c r="I78" s="24">
        <v>9.1000000000000004E-3</v>
      </c>
      <c r="J78" s="24">
        <v>1.8509999999999999E-2</v>
      </c>
      <c r="K78" s="24">
        <v>4.6999999999999999E-4</v>
      </c>
      <c r="L78" s="24">
        <v>5.9500000000000004E-3</v>
      </c>
      <c r="M78" s="24">
        <v>5.9999999999999995E-4</v>
      </c>
      <c r="N78" s="33">
        <v>-4.8902000000000001E-2</v>
      </c>
      <c r="O78" s="16"/>
      <c r="P78" s="33">
        <v>118.2</v>
      </c>
      <c r="Q78" s="33">
        <v>3</v>
      </c>
      <c r="R78" s="33">
        <v>121.4</v>
      </c>
      <c r="S78" s="33">
        <v>8.3000000000000007</v>
      </c>
      <c r="T78" s="33">
        <v>180</v>
      </c>
      <c r="U78" s="33">
        <v>150</v>
      </c>
      <c r="V78" s="25">
        <f t="shared" si="5"/>
        <v>118.2</v>
      </c>
      <c r="W78" s="25">
        <f t="shared" si="6"/>
        <v>3</v>
      </c>
      <c r="X78" s="26"/>
      <c r="Y78" s="27">
        <f t="shared" si="7"/>
        <v>2.6359143327841865</v>
      </c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</row>
    <row r="79" spans="1:42" s="11" customFormat="1" ht="15.75">
      <c r="A79" s="16" t="s">
        <v>152</v>
      </c>
      <c r="B79" s="16">
        <f>IF([1]trace_t!V72="","",[1]trace_t!V72)</f>
        <v>101</v>
      </c>
      <c r="C79" s="16">
        <f>IF([1]trace_t!U72="","",[1]trace_t!U72)</f>
        <v>98.9</v>
      </c>
      <c r="D79" s="23">
        <f t="shared" si="4"/>
        <v>0.9792079207920793</v>
      </c>
      <c r="E79" s="16"/>
      <c r="F79" s="24">
        <v>5.4300000000000001E-2</v>
      </c>
      <c r="G79" s="24">
        <v>6.7999999999999996E-3</v>
      </c>
      <c r="H79" s="24">
        <v>0.15</v>
      </c>
      <c r="I79" s="24">
        <v>2.1999999999999999E-2</v>
      </c>
      <c r="J79" s="24">
        <v>2.206E-2</v>
      </c>
      <c r="K79" s="24">
        <v>1E-3</v>
      </c>
      <c r="L79" s="24">
        <v>7.3099999999999997E-3</v>
      </c>
      <c r="M79" s="24">
        <v>8.0000000000000004E-4</v>
      </c>
      <c r="N79" s="33">
        <v>0.33596999999999999</v>
      </c>
      <c r="O79" s="16"/>
      <c r="P79" s="33">
        <v>140.69999999999999</v>
      </c>
      <c r="Q79" s="33">
        <v>6.4</v>
      </c>
      <c r="R79" s="33">
        <v>140</v>
      </c>
      <c r="S79" s="33">
        <v>19</v>
      </c>
      <c r="T79" s="33">
        <v>260</v>
      </c>
      <c r="U79" s="33">
        <v>260</v>
      </c>
      <c r="V79" s="25">
        <f t="shared" si="5"/>
        <v>140.69999999999999</v>
      </c>
      <c r="W79" s="25">
        <f t="shared" si="6"/>
        <v>6.4</v>
      </c>
      <c r="X79" s="26"/>
      <c r="Y79" s="27">
        <f t="shared" si="7"/>
        <v>-0.49999999999999184</v>
      </c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</row>
    <row r="80" spans="1:42" s="11" customFormat="1" ht="15.75">
      <c r="A80" s="16" t="s">
        <v>153</v>
      </c>
      <c r="B80" s="16">
        <f>IF([1]trace_t!V73="","",[1]trace_t!V73)</f>
        <v>501</v>
      </c>
      <c r="C80" s="16">
        <f>IF([1]trace_t!U73="","",[1]trace_t!U73)</f>
        <v>488</v>
      </c>
      <c r="D80" s="23">
        <f t="shared" si="4"/>
        <v>0.97405189620758481</v>
      </c>
      <c r="E80" s="16"/>
      <c r="F80" s="24">
        <v>4.8399999999999999E-2</v>
      </c>
      <c r="G80" s="24">
        <v>3.3E-3</v>
      </c>
      <c r="H80" s="24">
        <v>0.1736</v>
      </c>
      <c r="I80" s="24">
        <v>1.2E-2</v>
      </c>
      <c r="J80" s="24">
        <v>2.6239999999999999E-2</v>
      </c>
      <c r="K80" s="24">
        <v>5.9999999999999995E-4</v>
      </c>
      <c r="L80" s="24">
        <v>8.2799999999999992E-3</v>
      </c>
      <c r="M80" s="24">
        <v>7.9000000000000001E-4</v>
      </c>
      <c r="N80" s="33">
        <v>0.15564</v>
      </c>
      <c r="O80" s="16"/>
      <c r="P80" s="33">
        <v>167</v>
      </c>
      <c r="Q80" s="33">
        <v>3.8</v>
      </c>
      <c r="R80" s="33">
        <v>162.30000000000001</v>
      </c>
      <c r="S80" s="33">
        <v>10</v>
      </c>
      <c r="T80" s="33">
        <v>100</v>
      </c>
      <c r="U80" s="33">
        <v>140</v>
      </c>
      <c r="V80" s="25">
        <f t="shared" si="5"/>
        <v>167</v>
      </c>
      <c r="W80" s="25">
        <f t="shared" si="6"/>
        <v>3.8</v>
      </c>
      <c r="X80" s="26"/>
      <c r="Y80" s="27">
        <f t="shared" si="7"/>
        <v>-2.8958718422673986</v>
      </c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</row>
    <row r="81" spans="1:42" s="11" customFormat="1" ht="15.75">
      <c r="A81" s="16" t="s">
        <v>154</v>
      </c>
      <c r="B81" s="16">
        <f>IF([1]trace_t!V74="","",[1]trace_t!V74)</f>
        <v>550</v>
      </c>
      <c r="C81" s="16">
        <f>IF([1]trace_t!U74="","",[1]trace_t!U74)</f>
        <v>40.700000000000003</v>
      </c>
      <c r="D81" s="23">
        <f t="shared" si="4"/>
        <v>7.400000000000001E-2</v>
      </c>
      <c r="E81" s="16"/>
      <c r="F81" s="24">
        <v>0.10722</v>
      </c>
      <c r="G81" s="24">
        <v>5.1999999999999998E-3</v>
      </c>
      <c r="H81" s="24">
        <v>4.0110000000000001</v>
      </c>
      <c r="I81" s="24">
        <v>0.21</v>
      </c>
      <c r="J81" s="24">
        <v>0.27010000000000001</v>
      </c>
      <c r="K81" s="24">
        <v>5.7999999999999996E-3</v>
      </c>
      <c r="L81" s="24">
        <v>9.0300000000000005E-2</v>
      </c>
      <c r="M81" s="24">
        <v>8.8000000000000005E-3</v>
      </c>
      <c r="N81" s="33">
        <v>0.55723999999999996</v>
      </c>
      <c r="O81" s="16"/>
      <c r="P81" s="33">
        <v>1541</v>
      </c>
      <c r="Q81" s="33">
        <v>30</v>
      </c>
      <c r="R81" s="33">
        <v>1636</v>
      </c>
      <c r="S81" s="33">
        <v>42</v>
      </c>
      <c r="T81" s="33">
        <v>1751</v>
      </c>
      <c r="U81" s="33">
        <v>88</v>
      </c>
      <c r="V81" s="25">
        <f t="shared" si="5"/>
        <v>1751</v>
      </c>
      <c r="W81" s="25">
        <f t="shared" si="6"/>
        <v>30</v>
      </c>
      <c r="X81" s="26"/>
      <c r="Y81" s="27">
        <f t="shared" si="7"/>
        <v>5.8068459657701705</v>
      </c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</row>
    <row r="82" spans="1:42" s="11" customFormat="1" ht="15.75">
      <c r="A82" s="16" t="s">
        <v>155</v>
      </c>
      <c r="B82" s="16">
        <f>IF([1]trace_t!V75="","",[1]trace_t!V75)</f>
        <v>529</v>
      </c>
      <c r="C82" s="16">
        <f>IF([1]trace_t!U75="","",[1]trace_t!U75)</f>
        <v>194</v>
      </c>
      <c r="D82" s="23">
        <f t="shared" si="4"/>
        <v>0.3667296786389414</v>
      </c>
      <c r="E82" s="16"/>
      <c r="F82" s="24">
        <v>4.8099999999999997E-2</v>
      </c>
      <c r="G82" s="24">
        <v>3.3E-3</v>
      </c>
      <c r="H82" s="24">
        <v>0.13059999999999999</v>
      </c>
      <c r="I82" s="24">
        <v>9.1000000000000004E-3</v>
      </c>
      <c r="J82" s="24">
        <v>1.9060000000000001E-2</v>
      </c>
      <c r="K82" s="24">
        <v>4.6999999999999999E-4</v>
      </c>
      <c r="L82" s="24">
        <v>6.0200000000000002E-3</v>
      </c>
      <c r="M82" s="24">
        <v>5.9000000000000003E-4</v>
      </c>
      <c r="N82" s="33">
        <v>-1.3636000000000001E-2</v>
      </c>
      <c r="O82" s="16"/>
      <c r="P82" s="33">
        <v>121.7</v>
      </c>
      <c r="Q82" s="33">
        <v>3</v>
      </c>
      <c r="R82" s="33">
        <v>124.5</v>
      </c>
      <c r="S82" s="33">
        <v>8.1999999999999993</v>
      </c>
      <c r="T82" s="33">
        <v>130</v>
      </c>
      <c r="U82" s="33">
        <v>140</v>
      </c>
      <c r="V82" s="25">
        <f t="shared" si="5"/>
        <v>121.7</v>
      </c>
      <c r="W82" s="25">
        <f t="shared" si="6"/>
        <v>3</v>
      </c>
      <c r="X82" s="26"/>
      <c r="Y82" s="27">
        <f t="shared" si="7"/>
        <v>2.2489959839357407</v>
      </c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</row>
    <row r="83" spans="1:42" s="11" customFormat="1" ht="15.75">
      <c r="A83" s="16" t="s">
        <v>156</v>
      </c>
      <c r="B83" s="16">
        <f>IF([1]trace_t!V76="","",[1]trace_t!V76)</f>
        <v>681</v>
      </c>
      <c r="C83" s="16">
        <f>IF([1]trace_t!U76="","",[1]trace_t!U76)</f>
        <v>49.6</v>
      </c>
      <c r="D83" s="23">
        <f t="shared" si="4"/>
        <v>7.2834067547723938E-2</v>
      </c>
      <c r="E83" s="16"/>
      <c r="F83" s="24">
        <v>5.11E-2</v>
      </c>
      <c r="G83" s="24">
        <v>4.4999999999999997E-3</v>
      </c>
      <c r="H83" s="24">
        <v>7.0999999999999994E-2</v>
      </c>
      <c r="I83" s="24">
        <v>7.1000000000000004E-3</v>
      </c>
      <c r="J83" s="24">
        <v>1.009E-2</v>
      </c>
      <c r="K83" s="24">
        <v>3.8000000000000002E-4</v>
      </c>
      <c r="L83" s="24">
        <v>7.3000000000000001E-3</v>
      </c>
      <c r="M83" s="24">
        <v>1.1000000000000001E-3</v>
      </c>
      <c r="N83" s="33">
        <v>0.16350000000000001</v>
      </c>
      <c r="O83" s="16"/>
      <c r="P83" s="33">
        <v>64.7</v>
      </c>
      <c r="Q83" s="33">
        <v>2.4</v>
      </c>
      <c r="R83" s="33">
        <v>69.599999999999994</v>
      </c>
      <c r="S83" s="33">
        <v>6.7</v>
      </c>
      <c r="T83" s="33">
        <v>250</v>
      </c>
      <c r="U83" s="33">
        <v>180</v>
      </c>
      <c r="V83" s="25">
        <f t="shared" si="5"/>
        <v>64.7</v>
      </c>
      <c r="W83" s="25">
        <f t="shared" si="6"/>
        <v>2.4</v>
      </c>
      <c r="X83" s="26"/>
      <c r="Y83" s="27">
        <f t="shared" si="7"/>
        <v>7.0402298850574603</v>
      </c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</row>
    <row r="84" spans="1:42" s="11" customFormat="1" ht="15.75">
      <c r="A84" s="16" t="s">
        <v>157</v>
      </c>
      <c r="B84" s="16">
        <f>IF([1]trace_t!V77="","",[1]trace_t!V77)</f>
        <v>126.9</v>
      </c>
      <c r="C84" s="16">
        <f>IF([1]trace_t!U77="","",[1]trace_t!U77)</f>
        <v>281</v>
      </c>
      <c r="D84" s="23">
        <f t="shared" si="4"/>
        <v>2.214342001576044</v>
      </c>
      <c r="E84" s="16"/>
      <c r="F84" s="24">
        <v>5.2299999999999999E-2</v>
      </c>
      <c r="G84" s="24">
        <v>6.4999999999999997E-3</v>
      </c>
      <c r="H84" s="24">
        <v>0.17199999999999999</v>
      </c>
      <c r="I84" s="24">
        <v>2.1000000000000001E-2</v>
      </c>
      <c r="J84" s="24">
        <v>2.3609999999999999E-2</v>
      </c>
      <c r="K84" s="24">
        <v>8.5999999999999998E-4</v>
      </c>
      <c r="L84" s="24">
        <v>7.0000000000000001E-3</v>
      </c>
      <c r="M84" s="24">
        <v>7.1000000000000002E-4</v>
      </c>
      <c r="N84" s="33">
        <v>-2.4059000000000001E-2</v>
      </c>
      <c r="O84" s="16"/>
      <c r="P84" s="33">
        <v>150.4</v>
      </c>
      <c r="Q84" s="33">
        <v>5.4</v>
      </c>
      <c r="R84" s="33">
        <v>162</v>
      </c>
      <c r="S84" s="33">
        <v>18</v>
      </c>
      <c r="T84" s="33">
        <v>270</v>
      </c>
      <c r="U84" s="33">
        <v>250</v>
      </c>
      <c r="V84" s="25">
        <f t="shared" si="5"/>
        <v>150.4</v>
      </c>
      <c r="W84" s="25">
        <f t="shared" si="6"/>
        <v>5.4</v>
      </c>
      <c r="X84" s="26"/>
      <c r="Y84" s="27">
        <f t="shared" si="7"/>
        <v>7.1604938271604901</v>
      </c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</row>
    <row r="85" spans="1:42" s="11" customFormat="1" ht="15.75">
      <c r="A85" s="16" t="s">
        <v>158</v>
      </c>
      <c r="B85" s="16">
        <f>IF([1]trace_t!V78="","",[1]trace_t!V78)</f>
        <v>291</v>
      </c>
      <c r="C85" s="16">
        <f>IF([1]trace_t!U78="","",[1]trace_t!U78)</f>
        <v>113.7</v>
      </c>
      <c r="D85" s="23">
        <f t="shared" si="4"/>
        <v>0.39072164948453608</v>
      </c>
      <c r="E85" s="16"/>
      <c r="F85" s="24">
        <v>5.2299999999999999E-2</v>
      </c>
      <c r="G85" s="24">
        <v>4.4000000000000003E-3</v>
      </c>
      <c r="H85" s="24">
        <v>0.13500000000000001</v>
      </c>
      <c r="I85" s="24">
        <v>1.2E-2</v>
      </c>
      <c r="J85" s="24">
        <v>1.8689999999999998E-2</v>
      </c>
      <c r="K85" s="24">
        <v>5.9999999999999995E-4</v>
      </c>
      <c r="L85" s="24">
        <v>5.9800000000000001E-3</v>
      </c>
      <c r="M85" s="24">
        <v>6.9999999999999999E-4</v>
      </c>
      <c r="N85" s="33">
        <v>0.21839</v>
      </c>
      <c r="O85" s="16"/>
      <c r="P85" s="33">
        <v>119.4</v>
      </c>
      <c r="Q85" s="33">
        <v>3.8</v>
      </c>
      <c r="R85" s="33">
        <v>128.5</v>
      </c>
      <c r="S85" s="33">
        <v>11</v>
      </c>
      <c r="T85" s="33">
        <v>270</v>
      </c>
      <c r="U85" s="33">
        <v>180</v>
      </c>
      <c r="V85" s="25">
        <f t="shared" si="5"/>
        <v>119.4</v>
      </c>
      <c r="W85" s="25">
        <f t="shared" si="6"/>
        <v>3.8</v>
      </c>
      <c r="X85" s="26"/>
      <c r="Y85" s="27">
        <f t="shared" si="7"/>
        <v>7.0817120622568046</v>
      </c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</row>
    <row r="86" spans="1:42" s="11" customFormat="1" ht="15.75">
      <c r="A86" s="16" t="s">
        <v>159</v>
      </c>
      <c r="B86" s="16">
        <f>IF([1]trace_t!V79="","",[1]trace_t!V79)</f>
        <v>135.19999999999999</v>
      </c>
      <c r="C86" s="16">
        <f>IF([1]trace_t!U79="","",[1]trace_t!U79)</f>
        <v>94.9</v>
      </c>
      <c r="D86" s="23">
        <f t="shared" si="4"/>
        <v>0.70192307692307698</v>
      </c>
      <c r="E86" s="16"/>
      <c r="F86" s="24">
        <v>5.1200000000000002E-2</v>
      </c>
      <c r="G86" s="24">
        <v>6.7000000000000002E-3</v>
      </c>
      <c r="H86" s="24">
        <v>0.13700000000000001</v>
      </c>
      <c r="I86" s="24">
        <v>1.7999999999999999E-2</v>
      </c>
      <c r="J86" s="24">
        <v>1.959E-2</v>
      </c>
      <c r="K86" s="24">
        <v>6.8999999999999997E-4</v>
      </c>
      <c r="L86" s="24">
        <v>6.1700000000000001E-3</v>
      </c>
      <c r="M86" s="24">
        <v>6.9999999999999999E-4</v>
      </c>
      <c r="N86" s="33">
        <v>0.16431000000000001</v>
      </c>
      <c r="O86" s="16"/>
      <c r="P86" s="33">
        <v>125.1</v>
      </c>
      <c r="Q86" s="33">
        <v>4.4000000000000004</v>
      </c>
      <c r="R86" s="33">
        <v>131</v>
      </c>
      <c r="S86" s="33">
        <v>16</v>
      </c>
      <c r="T86" s="33">
        <v>250</v>
      </c>
      <c r="U86" s="33">
        <v>250</v>
      </c>
      <c r="V86" s="25">
        <f t="shared" si="5"/>
        <v>125.1</v>
      </c>
      <c r="W86" s="25">
        <f t="shared" si="6"/>
        <v>4.4000000000000004</v>
      </c>
      <c r="X86" s="26"/>
      <c r="Y86" s="27">
        <f t="shared" si="7"/>
        <v>4.5038167938931339</v>
      </c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</row>
    <row r="87" spans="1:42" s="11" customFormat="1" ht="15.75">
      <c r="A87" s="18" t="s">
        <v>160</v>
      </c>
      <c r="B87" s="18">
        <f>IF([1]trace_t!V80="","",[1]trace_t!V80)</f>
        <v>264</v>
      </c>
      <c r="C87" s="18">
        <f>IF([1]trace_t!U80="","",[1]trace_t!U80)</f>
        <v>131</v>
      </c>
      <c r="D87" s="19">
        <f t="shared" si="4"/>
        <v>0.49621212121212122</v>
      </c>
      <c r="E87" s="18"/>
      <c r="F87" s="20">
        <v>0.12189999999999999</v>
      </c>
      <c r="G87" s="20">
        <v>1.2E-2</v>
      </c>
      <c r="H87" s="20">
        <v>0.52500000000000002</v>
      </c>
      <c r="I87" s="20">
        <v>0.12</v>
      </c>
      <c r="J87" s="20">
        <v>3.2199999999999999E-2</v>
      </c>
      <c r="K87" s="20">
        <v>3.0999999999999999E-3</v>
      </c>
      <c r="L87" s="20">
        <v>2.2499999999999999E-2</v>
      </c>
      <c r="M87" s="20">
        <v>2.9000000000000001E-2</v>
      </c>
      <c r="N87" s="18">
        <v>0.25295000000000001</v>
      </c>
      <c r="O87" s="18"/>
      <c r="P87" s="18">
        <v>204.2</v>
      </c>
      <c r="Q87" s="18">
        <v>19</v>
      </c>
      <c r="R87" s="18">
        <v>428</v>
      </c>
      <c r="S87" s="18">
        <v>61</v>
      </c>
      <c r="T87" s="18">
        <v>1970</v>
      </c>
      <c r="U87" s="18">
        <v>130</v>
      </c>
      <c r="V87" s="21">
        <f t="shared" si="5"/>
        <v>204.2</v>
      </c>
      <c r="W87" s="21">
        <f t="shared" si="6"/>
        <v>19</v>
      </c>
      <c r="X87" s="30"/>
      <c r="Y87" s="22">
        <f t="shared" si="7"/>
        <v>52.289719626168228</v>
      </c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</row>
    <row r="88" spans="1:42" s="11" customFormat="1" ht="15.75">
      <c r="A88" s="16" t="s">
        <v>161</v>
      </c>
      <c r="B88" s="16">
        <f>IF([1]trace_t!V81="","",[1]trace_t!V81)</f>
        <v>213</v>
      </c>
      <c r="C88" s="16">
        <f>IF([1]trace_t!U81="","",[1]trace_t!U81)</f>
        <v>108.9</v>
      </c>
      <c r="D88" s="23">
        <f t="shared" si="4"/>
        <v>0.5112676056338028</v>
      </c>
      <c r="E88" s="16"/>
      <c r="F88" s="24">
        <v>5.0700000000000002E-2</v>
      </c>
      <c r="G88" s="24">
        <v>4.7999999999999996E-3</v>
      </c>
      <c r="H88" s="24">
        <v>0.14599999999999999</v>
      </c>
      <c r="I88" s="24">
        <v>1.2999999999999999E-2</v>
      </c>
      <c r="J88" s="24">
        <v>2.019E-2</v>
      </c>
      <c r="K88" s="24">
        <v>8.0999999999999996E-4</v>
      </c>
      <c r="L88" s="24">
        <v>7.5799999999999999E-3</v>
      </c>
      <c r="M88" s="24">
        <v>8.1999999999999998E-4</v>
      </c>
      <c r="N88" s="33">
        <v>0.14529</v>
      </c>
      <c r="O88" s="16"/>
      <c r="P88" s="33">
        <v>128.9</v>
      </c>
      <c r="Q88" s="33">
        <v>5.0999999999999996</v>
      </c>
      <c r="R88" s="33">
        <v>137.80000000000001</v>
      </c>
      <c r="S88" s="33">
        <v>12</v>
      </c>
      <c r="T88" s="33">
        <v>210</v>
      </c>
      <c r="U88" s="33">
        <v>200</v>
      </c>
      <c r="V88" s="25">
        <f t="shared" si="5"/>
        <v>128.9</v>
      </c>
      <c r="W88" s="25">
        <f t="shared" si="6"/>
        <v>5.0999999999999996</v>
      </c>
      <c r="X88" s="26"/>
      <c r="Y88" s="27">
        <f t="shared" si="7"/>
        <v>6.4586357039187261</v>
      </c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</row>
    <row r="89" spans="1:42" s="11" customFormat="1" ht="15.75">
      <c r="A89" s="16" t="s">
        <v>162</v>
      </c>
      <c r="B89" s="16">
        <f>IF([1]trace_t!V82="","",[1]trace_t!V82)</f>
        <v>271.10000000000002</v>
      </c>
      <c r="C89" s="16">
        <f>IF([1]trace_t!U82="","",[1]trace_t!U82)</f>
        <v>134.30000000000001</v>
      </c>
      <c r="D89" s="23">
        <f t="shared" si="4"/>
        <v>0.49538915529324973</v>
      </c>
      <c r="E89" s="16"/>
      <c r="F89" s="24">
        <v>4.9200000000000001E-2</v>
      </c>
      <c r="G89" s="24">
        <v>4.5999999999999999E-3</v>
      </c>
      <c r="H89" s="24">
        <v>0.1234</v>
      </c>
      <c r="I89" s="24">
        <v>1.0999999999999999E-2</v>
      </c>
      <c r="J89" s="24">
        <v>1.8450000000000001E-2</v>
      </c>
      <c r="K89" s="24">
        <v>5.6999999999999998E-4</v>
      </c>
      <c r="L89" s="24">
        <v>6.0099999999999997E-3</v>
      </c>
      <c r="M89" s="24">
        <v>6.6E-4</v>
      </c>
      <c r="N89" s="33">
        <v>0.12537000000000001</v>
      </c>
      <c r="O89" s="16"/>
      <c r="P89" s="33">
        <v>117.8</v>
      </c>
      <c r="Q89" s="33">
        <v>3.6</v>
      </c>
      <c r="R89" s="33">
        <v>117.8</v>
      </c>
      <c r="S89" s="33">
        <v>10</v>
      </c>
      <c r="T89" s="33">
        <v>170</v>
      </c>
      <c r="U89" s="33">
        <v>200</v>
      </c>
      <c r="V89" s="25">
        <f t="shared" si="5"/>
        <v>117.8</v>
      </c>
      <c r="W89" s="25">
        <f t="shared" si="6"/>
        <v>3.6</v>
      </c>
      <c r="X89" s="26"/>
      <c r="Y89" s="27">
        <f t="shared" si="7"/>
        <v>0</v>
      </c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</row>
    <row r="90" spans="1:42" s="11" customFormat="1" ht="15.75">
      <c r="A90" s="16" t="s">
        <v>163</v>
      </c>
      <c r="B90" s="16">
        <f>IF([1]trace_t!V83="","",[1]trace_t!V83)</f>
        <v>715</v>
      </c>
      <c r="C90" s="16">
        <f>IF([1]trace_t!U83="","",[1]trace_t!U83)</f>
        <v>309</v>
      </c>
      <c r="D90" s="23">
        <f t="shared" si="4"/>
        <v>0.43216783216783217</v>
      </c>
      <c r="E90" s="16"/>
      <c r="F90" s="24">
        <v>5.33E-2</v>
      </c>
      <c r="G90" s="24">
        <v>4.1999999999999997E-3</v>
      </c>
      <c r="H90" s="24">
        <v>0.14000000000000001</v>
      </c>
      <c r="I90" s="24">
        <v>1.2E-2</v>
      </c>
      <c r="J90" s="24">
        <v>1.8550000000000001E-2</v>
      </c>
      <c r="K90" s="24">
        <v>5.0000000000000001E-4</v>
      </c>
      <c r="L90" s="24">
        <v>6.2399999999999999E-3</v>
      </c>
      <c r="M90" s="24">
        <v>6.8000000000000005E-4</v>
      </c>
      <c r="N90" s="33">
        <v>0.25069999999999998</v>
      </c>
      <c r="O90" s="16"/>
      <c r="P90" s="33">
        <v>118.5</v>
      </c>
      <c r="Q90" s="33">
        <v>3.1</v>
      </c>
      <c r="R90" s="33">
        <v>132.69999999999999</v>
      </c>
      <c r="S90" s="33">
        <v>11</v>
      </c>
      <c r="T90" s="33">
        <v>340</v>
      </c>
      <c r="U90" s="33">
        <v>170</v>
      </c>
      <c r="V90" s="25">
        <f t="shared" si="5"/>
        <v>118.5</v>
      </c>
      <c r="W90" s="25">
        <f t="shared" si="6"/>
        <v>3.1</v>
      </c>
      <c r="X90" s="26"/>
      <c r="Y90" s="27">
        <f t="shared" si="7"/>
        <v>10.700828937452894</v>
      </c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</row>
    <row r="91" spans="1:42" s="11" customFormat="1" ht="15.75">
      <c r="A91" s="16" t="s">
        <v>164</v>
      </c>
      <c r="B91" s="16">
        <f>IF([1]trace_t!V84="","",[1]trace_t!V84)</f>
        <v>45.4</v>
      </c>
      <c r="C91" s="16">
        <f>IF([1]trace_t!U84="","",[1]trace_t!U84)</f>
        <v>20.75</v>
      </c>
      <c r="D91" s="23">
        <f t="shared" si="4"/>
        <v>0.45704845814977973</v>
      </c>
      <c r="E91" s="16"/>
      <c r="F91" s="24">
        <v>7.5600000000000001E-2</v>
      </c>
      <c r="G91" s="24">
        <v>4.4000000000000003E-3</v>
      </c>
      <c r="H91" s="24">
        <v>1.65</v>
      </c>
      <c r="I91" s="24">
        <v>0.1</v>
      </c>
      <c r="J91" s="24">
        <v>0.16039999999999999</v>
      </c>
      <c r="K91" s="24">
        <v>4.1999999999999997E-3</v>
      </c>
      <c r="L91" s="24">
        <v>4.9000000000000002E-2</v>
      </c>
      <c r="M91" s="24">
        <v>5.0000000000000001E-3</v>
      </c>
      <c r="N91" s="33">
        <v>0.31453999999999999</v>
      </c>
      <c r="O91" s="16"/>
      <c r="P91" s="33">
        <v>959</v>
      </c>
      <c r="Q91" s="33">
        <v>23</v>
      </c>
      <c r="R91" s="33">
        <v>992</v>
      </c>
      <c r="S91" s="33">
        <v>37</v>
      </c>
      <c r="T91" s="33">
        <v>1068</v>
      </c>
      <c r="U91" s="33">
        <v>110</v>
      </c>
      <c r="V91" s="25">
        <f t="shared" si="5"/>
        <v>959</v>
      </c>
      <c r="W91" s="25">
        <f t="shared" si="6"/>
        <v>23</v>
      </c>
      <c r="X91" s="26"/>
      <c r="Y91" s="27">
        <f t="shared" si="7"/>
        <v>3.3266129032258061</v>
      </c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</row>
    <row r="92" spans="1:42" s="11" customFormat="1" ht="15.75">
      <c r="A92" s="16" t="s">
        <v>165</v>
      </c>
      <c r="B92" s="16">
        <f>IF([1]trace_t!V85="","",[1]trace_t!V85)</f>
        <v>304</v>
      </c>
      <c r="C92" s="16">
        <f>IF([1]trace_t!U85="","",[1]trace_t!U85)</f>
        <v>195.7</v>
      </c>
      <c r="D92" s="23">
        <f t="shared" si="4"/>
        <v>0.64374999999999993</v>
      </c>
      <c r="E92" s="16"/>
      <c r="F92" s="24">
        <v>5.1499999999999997E-2</v>
      </c>
      <c r="G92" s="24">
        <v>4.3E-3</v>
      </c>
      <c r="H92" s="24">
        <v>0.12889999999999999</v>
      </c>
      <c r="I92" s="24">
        <v>1.0999999999999999E-2</v>
      </c>
      <c r="J92" s="24">
        <v>1.8350000000000002E-2</v>
      </c>
      <c r="K92" s="24">
        <v>5.1999999999999995E-4</v>
      </c>
      <c r="L92" s="24">
        <v>5.7200000000000003E-3</v>
      </c>
      <c r="M92" s="24">
        <v>5.9000000000000003E-4</v>
      </c>
      <c r="N92" s="33">
        <v>0.17308999999999999</v>
      </c>
      <c r="O92" s="16"/>
      <c r="P92" s="33">
        <v>117.2</v>
      </c>
      <c r="Q92" s="33">
        <v>3.3</v>
      </c>
      <c r="R92" s="33">
        <v>122.7</v>
      </c>
      <c r="S92" s="33">
        <v>9.9</v>
      </c>
      <c r="T92" s="33">
        <v>240</v>
      </c>
      <c r="U92" s="33">
        <v>170</v>
      </c>
      <c r="V92" s="25">
        <f t="shared" si="5"/>
        <v>117.2</v>
      </c>
      <c r="W92" s="25">
        <f t="shared" si="6"/>
        <v>3.3</v>
      </c>
      <c r="X92" s="26"/>
      <c r="Y92" s="27">
        <f t="shared" si="7"/>
        <v>4.4824775876120615</v>
      </c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</row>
    <row r="93" spans="1:42" s="11" customFormat="1" ht="15.75">
      <c r="A93" s="16" t="s">
        <v>166</v>
      </c>
      <c r="B93" s="16">
        <f>IF([1]trace_t!V86="","",[1]trace_t!V86)</f>
        <v>113.6</v>
      </c>
      <c r="C93" s="16">
        <f>IF([1]trace_t!U86="","",[1]trace_t!U86)</f>
        <v>314</v>
      </c>
      <c r="D93" s="23">
        <f t="shared" si="4"/>
        <v>2.7640845070422535</v>
      </c>
      <c r="E93" s="16"/>
      <c r="F93" s="24">
        <v>5.6099999999999997E-2</v>
      </c>
      <c r="G93" s="24">
        <v>6.0000000000000001E-3</v>
      </c>
      <c r="H93" s="24">
        <v>0.17499999999999999</v>
      </c>
      <c r="I93" s="24">
        <v>1.7999999999999999E-2</v>
      </c>
      <c r="J93" s="24">
        <v>2.46E-2</v>
      </c>
      <c r="K93" s="24">
        <v>9.5E-4</v>
      </c>
      <c r="L93" s="24">
        <v>7.4700000000000001E-3</v>
      </c>
      <c r="M93" s="24">
        <v>7.2000000000000005E-4</v>
      </c>
      <c r="N93" s="33">
        <v>0.19624</v>
      </c>
      <c r="O93" s="16"/>
      <c r="P93" s="33">
        <v>156.6</v>
      </c>
      <c r="Q93" s="33">
        <v>6</v>
      </c>
      <c r="R93" s="33">
        <v>166</v>
      </c>
      <c r="S93" s="33">
        <v>15</v>
      </c>
      <c r="T93" s="33">
        <v>390</v>
      </c>
      <c r="U93" s="33">
        <v>230</v>
      </c>
      <c r="V93" s="25">
        <f t="shared" si="5"/>
        <v>156.6</v>
      </c>
      <c r="W93" s="25">
        <f t="shared" si="6"/>
        <v>6</v>
      </c>
      <c r="X93" s="26"/>
      <c r="Y93" s="27">
        <f t="shared" si="7"/>
        <v>5.6626506024096424</v>
      </c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</row>
    <row r="94" spans="1:42" s="11" customFormat="1" ht="15.75">
      <c r="A94" s="16" t="s">
        <v>167</v>
      </c>
      <c r="B94" s="16">
        <f>IF([1]trace_t!V87="","",[1]trace_t!V87)</f>
        <v>149</v>
      </c>
      <c r="C94" s="16">
        <f>IF([1]trace_t!U87="","",[1]trace_t!U87)</f>
        <v>60.3</v>
      </c>
      <c r="D94" s="23">
        <f t="shared" si="4"/>
        <v>0.4046979865771812</v>
      </c>
      <c r="E94" s="16"/>
      <c r="F94" s="24">
        <v>5.1200000000000002E-2</v>
      </c>
      <c r="G94" s="24">
        <v>6.1000000000000004E-3</v>
      </c>
      <c r="H94" s="24">
        <v>0.13</v>
      </c>
      <c r="I94" s="24">
        <v>1.4999999999999999E-2</v>
      </c>
      <c r="J94" s="24">
        <v>1.8329999999999999E-2</v>
      </c>
      <c r="K94" s="24">
        <v>7.2000000000000005E-4</v>
      </c>
      <c r="L94" s="24">
        <v>5.7600000000000004E-3</v>
      </c>
      <c r="M94" s="24">
        <v>8.4000000000000003E-4</v>
      </c>
      <c r="N94" s="33">
        <v>0.30636000000000002</v>
      </c>
      <c r="O94" s="16"/>
      <c r="P94" s="33">
        <v>117.1</v>
      </c>
      <c r="Q94" s="33">
        <v>4.5999999999999996</v>
      </c>
      <c r="R94" s="33">
        <v>123</v>
      </c>
      <c r="S94" s="33">
        <v>14</v>
      </c>
      <c r="T94" s="33">
        <v>230</v>
      </c>
      <c r="U94" s="33">
        <v>240</v>
      </c>
      <c r="V94" s="25">
        <f t="shared" si="5"/>
        <v>117.1</v>
      </c>
      <c r="W94" s="25">
        <f t="shared" si="6"/>
        <v>4.5999999999999996</v>
      </c>
      <c r="X94" s="26"/>
      <c r="Y94" s="27">
        <f t="shared" si="7"/>
        <v>4.7967479674796794</v>
      </c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</row>
    <row r="95" spans="1:42" s="11" customFormat="1" ht="15.75">
      <c r="A95" s="16" t="s">
        <v>168</v>
      </c>
      <c r="B95" s="16">
        <f>IF([1]trace_t!V88="","",[1]trace_t!V88)</f>
        <v>107.9</v>
      </c>
      <c r="C95" s="16">
        <f>IF([1]trace_t!U88="","",[1]trace_t!U88)</f>
        <v>182.9</v>
      </c>
      <c r="D95" s="23">
        <f t="shared" si="4"/>
        <v>1.6950880444856349</v>
      </c>
      <c r="E95" s="16"/>
      <c r="F95" s="24">
        <v>5.1999999999999998E-2</v>
      </c>
      <c r="G95" s="24">
        <v>6.1999999999999998E-3</v>
      </c>
      <c r="H95" s="24">
        <v>0.17199999999999999</v>
      </c>
      <c r="I95" s="24">
        <v>2.1000000000000001E-2</v>
      </c>
      <c r="J95" s="24">
        <v>2.2349999999999998E-2</v>
      </c>
      <c r="K95" s="24">
        <v>8.7000000000000001E-4</v>
      </c>
      <c r="L95" s="24">
        <v>7.3200000000000001E-3</v>
      </c>
      <c r="M95" s="24">
        <v>7.5000000000000002E-4</v>
      </c>
      <c r="N95" s="33">
        <v>0.16136</v>
      </c>
      <c r="O95" s="16"/>
      <c r="P95" s="33">
        <v>142.5</v>
      </c>
      <c r="Q95" s="33">
        <v>5.5</v>
      </c>
      <c r="R95" s="33">
        <v>160</v>
      </c>
      <c r="S95" s="33">
        <v>18</v>
      </c>
      <c r="T95" s="33">
        <v>320</v>
      </c>
      <c r="U95" s="33">
        <v>260</v>
      </c>
      <c r="V95" s="25">
        <f t="shared" si="5"/>
        <v>142.5</v>
      </c>
      <c r="W95" s="25">
        <f t="shared" si="6"/>
        <v>5.5</v>
      </c>
      <c r="X95" s="26"/>
      <c r="Y95" s="27">
        <f t="shared" si="7"/>
        <v>10.9375</v>
      </c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</row>
    <row r="96" spans="1:42" s="11" customFormat="1" ht="15.75">
      <c r="A96" s="16" t="s">
        <v>169</v>
      </c>
      <c r="B96" s="16">
        <f>IF([1]trace_t!V89="","",[1]trace_t!V89)</f>
        <v>439</v>
      </c>
      <c r="C96" s="16">
        <f>IF([1]trace_t!U89="","",[1]trace_t!U89)</f>
        <v>152.30000000000001</v>
      </c>
      <c r="D96" s="23">
        <f t="shared" si="4"/>
        <v>0.34692482915717543</v>
      </c>
      <c r="E96" s="16"/>
      <c r="F96" s="24">
        <v>4.7399999999999998E-2</v>
      </c>
      <c r="G96" s="24">
        <v>3.2000000000000002E-3</v>
      </c>
      <c r="H96" s="24">
        <v>0.1236</v>
      </c>
      <c r="I96" s="24">
        <v>8.0999999999999996E-3</v>
      </c>
      <c r="J96" s="24">
        <v>1.8890000000000001E-2</v>
      </c>
      <c r="K96" s="24">
        <v>4.6999999999999999E-4</v>
      </c>
      <c r="L96" s="24">
        <v>5.6299999999999996E-3</v>
      </c>
      <c r="M96" s="24">
        <v>6.0999999999999997E-4</v>
      </c>
      <c r="N96" s="33">
        <v>-0.16370000000000001</v>
      </c>
      <c r="O96" s="16"/>
      <c r="P96" s="33">
        <v>120.6</v>
      </c>
      <c r="Q96" s="33">
        <v>3</v>
      </c>
      <c r="R96" s="33">
        <v>118.2</v>
      </c>
      <c r="S96" s="33">
        <v>7.3</v>
      </c>
      <c r="T96" s="33">
        <v>60</v>
      </c>
      <c r="U96" s="33">
        <v>140</v>
      </c>
      <c r="V96" s="25">
        <f t="shared" si="5"/>
        <v>120.6</v>
      </c>
      <c r="W96" s="25">
        <f t="shared" si="6"/>
        <v>3</v>
      </c>
      <c r="X96" s="26"/>
      <c r="Y96" s="27">
        <f t="shared" si="7"/>
        <v>-2.0304568527918709</v>
      </c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</row>
    <row r="97" spans="1:42" s="11" customFormat="1" ht="15.75">
      <c r="A97" s="16" t="s">
        <v>170</v>
      </c>
      <c r="B97" s="16">
        <f>IF([1]trace_t!V90="","",[1]trace_t!V90)</f>
        <v>455</v>
      </c>
      <c r="C97" s="16">
        <f>IF([1]trace_t!U90="","",[1]trace_t!U90)</f>
        <v>145.6</v>
      </c>
      <c r="D97" s="23">
        <f t="shared" si="4"/>
        <v>0.32</v>
      </c>
      <c r="E97" s="16"/>
      <c r="F97" s="24">
        <v>5.0999999999999997E-2</v>
      </c>
      <c r="G97" s="24">
        <v>3.5999999999999999E-3</v>
      </c>
      <c r="H97" s="24">
        <v>0.13270000000000001</v>
      </c>
      <c r="I97" s="24">
        <v>9.7999999999999997E-3</v>
      </c>
      <c r="J97" s="24">
        <v>1.891E-2</v>
      </c>
      <c r="K97" s="24">
        <v>5.0000000000000001E-4</v>
      </c>
      <c r="L97" s="24">
        <v>6.7600000000000004E-3</v>
      </c>
      <c r="M97" s="24">
        <v>7.3999999999999999E-4</v>
      </c>
      <c r="N97" s="33">
        <v>0.44762000000000002</v>
      </c>
      <c r="O97" s="16"/>
      <c r="P97" s="33">
        <v>120.8</v>
      </c>
      <c r="Q97" s="33">
        <v>3.2</v>
      </c>
      <c r="R97" s="33">
        <v>127.4</v>
      </c>
      <c r="S97" s="33">
        <v>9.1</v>
      </c>
      <c r="T97" s="33">
        <v>210</v>
      </c>
      <c r="U97" s="33">
        <v>150</v>
      </c>
      <c r="V97" s="25">
        <f t="shared" si="5"/>
        <v>120.8</v>
      </c>
      <c r="W97" s="25">
        <f t="shared" si="6"/>
        <v>3.2</v>
      </c>
      <c r="X97" s="26"/>
      <c r="Y97" s="27">
        <f t="shared" si="7"/>
        <v>5.1805337519623293</v>
      </c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</row>
    <row r="98" spans="1:42" s="11" customFormat="1" ht="15.75">
      <c r="A98" s="16" t="s">
        <v>171</v>
      </c>
      <c r="B98" s="16">
        <f>IF([1]trace_t!V91="","",[1]trace_t!V91)</f>
        <v>467</v>
      </c>
      <c r="C98" s="16">
        <f>IF([1]trace_t!U91="","",[1]trace_t!U91)</f>
        <v>192</v>
      </c>
      <c r="D98" s="23">
        <f t="shared" si="4"/>
        <v>0.41113490364025695</v>
      </c>
      <c r="E98" s="16"/>
      <c r="F98" s="24">
        <v>5.0299999999999997E-2</v>
      </c>
      <c r="G98" s="24">
        <v>3.5000000000000001E-3</v>
      </c>
      <c r="H98" s="24">
        <v>0.12590000000000001</v>
      </c>
      <c r="I98" s="24">
        <v>8.8999999999999999E-3</v>
      </c>
      <c r="J98" s="24">
        <v>1.804E-2</v>
      </c>
      <c r="K98" s="24">
        <v>4.6999999999999999E-4</v>
      </c>
      <c r="L98" s="24">
        <v>5.5700000000000003E-3</v>
      </c>
      <c r="M98" s="24">
        <v>5.9000000000000003E-4</v>
      </c>
      <c r="N98" s="33">
        <v>0.10630000000000001</v>
      </c>
      <c r="O98" s="16"/>
      <c r="P98" s="33">
        <v>115.2</v>
      </c>
      <c r="Q98" s="33">
        <v>3</v>
      </c>
      <c r="R98" s="33">
        <v>120.2</v>
      </c>
      <c r="S98" s="33">
        <v>8</v>
      </c>
      <c r="T98" s="33">
        <v>200</v>
      </c>
      <c r="U98" s="33">
        <v>150</v>
      </c>
      <c r="V98" s="25">
        <f t="shared" si="5"/>
        <v>115.2</v>
      </c>
      <c r="W98" s="25">
        <f t="shared" si="6"/>
        <v>3</v>
      </c>
      <c r="X98" s="26"/>
      <c r="Y98" s="27">
        <f t="shared" si="7"/>
        <v>4.1597337770382694</v>
      </c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</row>
    <row r="99" spans="1:42" s="11" customFormat="1" ht="15.75">
      <c r="A99" s="16" t="s">
        <v>172</v>
      </c>
      <c r="B99" s="16">
        <f>IF([1]trace_t!V92="","",[1]trace_t!V92)</f>
        <v>991</v>
      </c>
      <c r="C99" s="16">
        <f>IF([1]trace_t!U92="","",[1]trace_t!U92)</f>
        <v>1340</v>
      </c>
      <c r="D99" s="23">
        <f t="shared" si="4"/>
        <v>1.3521695257315842</v>
      </c>
      <c r="E99" s="16"/>
      <c r="F99" s="24">
        <v>5.0999999999999997E-2</v>
      </c>
      <c r="G99" s="24">
        <v>3.0000000000000001E-3</v>
      </c>
      <c r="H99" s="24">
        <v>0.18909999999999999</v>
      </c>
      <c r="I99" s="24">
        <v>1.2E-2</v>
      </c>
      <c r="J99" s="24">
        <v>2.7099999999999999E-2</v>
      </c>
      <c r="K99" s="24">
        <v>6.4000000000000005E-4</v>
      </c>
      <c r="L99" s="24">
        <v>8.9200000000000008E-3</v>
      </c>
      <c r="M99" s="24">
        <v>8.4999999999999995E-4</v>
      </c>
      <c r="N99" s="33">
        <v>0.46789999999999998</v>
      </c>
      <c r="O99" s="16"/>
      <c r="P99" s="33">
        <v>172.3</v>
      </c>
      <c r="Q99" s="33">
        <v>4</v>
      </c>
      <c r="R99" s="33">
        <v>175.7</v>
      </c>
      <c r="S99" s="33">
        <v>10</v>
      </c>
      <c r="T99" s="33">
        <v>234</v>
      </c>
      <c r="U99" s="33">
        <v>130</v>
      </c>
      <c r="V99" s="25">
        <f t="shared" si="5"/>
        <v>172.3</v>
      </c>
      <c r="W99" s="25">
        <f t="shared" si="6"/>
        <v>4</v>
      </c>
      <c r="X99" s="26"/>
      <c r="Y99" s="27">
        <f t="shared" si="7"/>
        <v>1.93511667615252</v>
      </c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</row>
    <row r="100" spans="1:42" s="11" customFormat="1" ht="15.75">
      <c r="A100" s="16" t="s">
        <v>173</v>
      </c>
      <c r="B100" s="16">
        <f>IF([1]trace_t!V93="","",[1]trace_t!V93)</f>
        <v>389</v>
      </c>
      <c r="C100" s="16">
        <f>IF([1]trace_t!U93="","",[1]trace_t!U93)</f>
        <v>142.5</v>
      </c>
      <c r="D100" s="23">
        <f t="shared" si="4"/>
        <v>0.36632390745501286</v>
      </c>
      <c r="E100" s="16"/>
      <c r="F100" s="24">
        <v>4.5900000000000003E-2</v>
      </c>
      <c r="G100" s="24">
        <v>4.1999999999999997E-3</v>
      </c>
      <c r="H100" s="24">
        <v>0.123</v>
      </c>
      <c r="I100" s="24">
        <v>1.2E-2</v>
      </c>
      <c r="J100" s="24">
        <v>1.924E-2</v>
      </c>
      <c r="K100" s="24">
        <v>5.5999999999999995E-4</v>
      </c>
      <c r="L100" s="24">
        <v>6.4099999999999999E-3</v>
      </c>
      <c r="M100" s="24">
        <v>6.7000000000000002E-4</v>
      </c>
      <c r="N100" s="33">
        <v>0.20272000000000001</v>
      </c>
      <c r="O100" s="16"/>
      <c r="P100" s="33">
        <v>122.8</v>
      </c>
      <c r="Q100" s="33">
        <v>3.5</v>
      </c>
      <c r="R100" s="33">
        <v>117.4</v>
      </c>
      <c r="S100" s="33">
        <v>11</v>
      </c>
      <c r="T100" s="33">
        <v>10</v>
      </c>
      <c r="U100" s="33">
        <v>170</v>
      </c>
      <c r="V100" s="25">
        <f t="shared" si="5"/>
        <v>122.8</v>
      </c>
      <c r="W100" s="25">
        <f t="shared" si="6"/>
        <v>3.5</v>
      </c>
      <c r="X100" s="26"/>
      <c r="Y100" s="27">
        <f t="shared" si="7"/>
        <v>-4.5996592844974371</v>
      </c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</row>
    <row r="101" spans="1:42" s="11" customFormat="1" ht="15.75">
      <c r="A101" s="16" t="s">
        <v>174</v>
      </c>
      <c r="B101" s="16">
        <f>IF([1]trace_t!V94="","",[1]trace_t!V94)</f>
        <v>472</v>
      </c>
      <c r="C101" s="16">
        <f>IF([1]trace_t!U94="","",[1]trace_t!U94)</f>
        <v>263</v>
      </c>
      <c r="D101" s="23">
        <f t="shared" si="4"/>
        <v>0.55720338983050843</v>
      </c>
      <c r="E101" s="16"/>
      <c r="F101" s="24">
        <v>4.8500000000000001E-2</v>
      </c>
      <c r="G101" s="24">
        <v>4.1000000000000003E-3</v>
      </c>
      <c r="H101" s="24">
        <v>0.1234</v>
      </c>
      <c r="I101" s="24">
        <v>1.0999999999999999E-2</v>
      </c>
      <c r="J101" s="24">
        <v>1.848E-2</v>
      </c>
      <c r="K101" s="24">
        <v>5.1999999999999995E-4</v>
      </c>
      <c r="L101" s="24">
        <v>5.6499999999999996E-3</v>
      </c>
      <c r="M101" s="24">
        <v>5.5000000000000003E-4</v>
      </c>
      <c r="N101" s="33">
        <v>0.33833000000000002</v>
      </c>
      <c r="O101" s="16"/>
      <c r="P101" s="33">
        <v>118</v>
      </c>
      <c r="Q101" s="33">
        <v>3.3</v>
      </c>
      <c r="R101" s="33">
        <v>117.8</v>
      </c>
      <c r="S101" s="33">
        <v>9.8000000000000007</v>
      </c>
      <c r="T101" s="33">
        <v>90</v>
      </c>
      <c r="U101" s="33">
        <v>170</v>
      </c>
      <c r="V101" s="25">
        <f t="shared" si="5"/>
        <v>118</v>
      </c>
      <c r="W101" s="25">
        <f t="shared" si="6"/>
        <v>3.3</v>
      </c>
      <c r="X101" s="26"/>
      <c r="Y101" s="27">
        <f t="shared" si="7"/>
        <v>-0.16977928692699734</v>
      </c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</row>
    <row r="102" spans="1:42" s="11" customFormat="1" ht="15.75">
      <c r="A102" s="16" t="s">
        <v>175</v>
      </c>
      <c r="B102" s="16">
        <f>IF([1]trace_t!V95="","",[1]trace_t!V95)</f>
        <v>545</v>
      </c>
      <c r="C102" s="16">
        <f>IF([1]trace_t!U95="","",[1]trace_t!U95)</f>
        <v>226</v>
      </c>
      <c r="D102" s="23">
        <f t="shared" si="4"/>
        <v>0.41467889908256883</v>
      </c>
      <c r="E102" s="16"/>
      <c r="F102" s="24">
        <v>4.82E-2</v>
      </c>
      <c r="G102" s="24">
        <v>3.5999999999999999E-3</v>
      </c>
      <c r="H102" s="24">
        <v>0.12670000000000001</v>
      </c>
      <c r="I102" s="24">
        <v>9.5999999999999992E-3</v>
      </c>
      <c r="J102" s="24">
        <v>1.9179999999999999E-2</v>
      </c>
      <c r="K102" s="24">
        <v>5.2999999999999998E-4</v>
      </c>
      <c r="L102" s="24">
        <v>5.9300000000000004E-3</v>
      </c>
      <c r="M102" s="24">
        <v>5.9000000000000003E-4</v>
      </c>
      <c r="N102" s="33">
        <v>0.12592</v>
      </c>
      <c r="O102" s="16"/>
      <c r="P102" s="33">
        <v>122.5</v>
      </c>
      <c r="Q102" s="33">
        <v>3.4</v>
      </c>
      <c r="R102" s="33">
        <v>120.9</v>
      </c>
      <c r="S102" s="33">
        <v>8.6999999999999993</v>
      </c>
      <c r="T102" s="33">
        <v>90</v>
      </c>
      <c r="U102" s="33">
        <v>150</v>
      </c>
      <c r="V102" s="25">
        <f t="shared" si="5"/>
        <v>122.5</v>
      </c>
      <c r="W102" s="25">
        <f t="shared" si="6"/>
        <v>3.4</v>
      </c>
      <c r="X102" s="26"/>
      <c r="Y102" s="27">
        <f t="shared" si="7"/>
        <v>-1.3234077750206736</v>
      </c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</row>
    <row r="103" spans="1:42" s="11" customFormat="1" ht="15.75">
      <c r="A103" s="16" t="s">
        <v>176</v>
      </c>
      <c r="B103" s="16">
        <f>IF([1]trace_t!V96="","",[1]trace_t!V96)</f>
        <v>54.5</v>
      </c>
      <c r="C103" s="16">
        <f>IF([1]trace_t!U96="","",[1]trace_t!U96)</f>
        <v>34.200000000000003</v>
      </c>
      <c r="D103" s="23">
        <f t="shared" si="4"/>
        <v>0.62752293577981655</v>
      </c>
      <c r="E103" s="16"/>
      <c r="F103" s="24">
        <v>5.4699999999999999E-2</v>
      </c>
      <c r="G103" s="24">
        <v>7.7000000000000002E-3</v>
      </c>
      <c r="H103" s="24">
        <v>0.17</v>
      </c>
      <c r="I103" s="24">
        <v>2.4E-2</v>
      </c>
      <c r="J103" s="24">
        <v>2.2800000000000001E-2</v>
      </c>
      <c r="K103" s="24">
        <v>1.2999999999999999E-3</v>
      </c>
      <c r="L103" s="24">
        <v>7.5900000000000004E-3</v>
      </c>
      <c r="M103" s="24">
        <v>1E-3</v>
      </c>
      <c r="N103" s="33">
        <v>3.8975999999999997E-2</v>
      </c>
      <c r="O103" s="16"/>
      <c r="P103" s="33">
        <v>145.6</v>
      </c>
      <c r="Q103" s="33">
        <v>8.4</v>
      </c>
      <c r="R103" s="33">
        <v>158</v>
      </c>
      <c r="S103" s="33">
        <v>21</v>
      </c>
      <c r="T103" s="33">
        <v>260</v>
      </c>
      <c r="U103" s="33">
        <v>300</v>
      </c>
      <c r="V103" s="25">
        <f t="shared" si="5"/>
        <v>145.6</v>
      </c>
      <c r="W103" s="25">
        <f t="shared" si="6"/>
        <v>8.4</v>
      </c>
      <c r="X103" s="26"/>
      <c r="Y103" s="27">
        <f t="shared" si="7"/>
        <v>7.8481012658227876</v>
      </c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</row>
    <row r="104" spans="1:42" s="11" customFormat="1" ht="15.75">
      <c r="A104" s="16" t="s">
        <v>177</v>
      </c>
      <c r="B104" s="16">
        <f>IF([1]trace_t!V97="","",[1]trace_t!V97)</f>
        <v>205</v>
      </c>
      <c r="C104" s="16">
        <f>IF([1]trace_t!U97="","",[1]trace_t!U97)</f>
        <v>58</v>
      </c>
      <c r="D104" s="23">
        <f t="shared" si="4"/>
        <v>0.28292682926829266</v>
      </c>
      <c r="E104" s="16"/>
      <c r="F104" s="24">
        <v>4.9399999999999999E-2</v>
      </c>
      <c r="G104" s="24">
        <v>5.4999999999999997E-3</v>
      </c>
      <c r="H104" s="24">
        <v>0.13100000000000001</v>
      </c>
      <c r="I104" s="24">
        <v>1.4E-2</v>
      </c>
      <c r="J104" s="24">
        <v>2.002E-2</v>
      </c>
      <c r="K104" s="24">
        <v>6.4999999999999997E-4</v>
      </c>
      <c r="L104" s="24">
        <v>6.4599999999999996E-3</v>
      </c>
      <c r="M104" s="24">
        <v>8.4999999999999995E-4</v>
      </c>
      <c r="N104" s="33">
        <v>-2.4712999999999999E-2</v>
      </c>
      <c r="O104" s="16"/>
      <c r="P104" s="33">
        <v>127.8</v>
      </c>
      <c r="Q104" s="33">
        <v>4.0999999999999996</v>
      </c>
      <c r="R104" s="33">
        <v>128</v>
      </c>
      <c r="S104" s="33">
        <v>12</v>
      </c>
      <c r="T104" s="33">
        <v>180</v>
      </c>
      <c r="U104" s="33">
        <v>220</v>
      </c>
      <c r="V104" s="25">
        <f t="shared" si="5"/>
        <v>127.8</v>
      </c>
      <c r="W104" s="25">
        <f t="shared" si="6"/>
        <v>4.0999999999999996</v>
      </c>
      <c r="X104" s="26"/>
      <c r="Y104" s="27">
        <f t="shared" si="7"/>
        <v>0.15625000000000222</v>
      </c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</row>
    <row r="105" spans="1:42" s="11" customFormat="1" ht="15.75">
      <c r="A105" s="16" t="s">
        <v>178</v>
      </c>
      <c r="B105" s="16">
        <f>IF([1]trace_t!V98="","",[1]trace_t!V98)</f>
        <v>165</v>
      </c>
      <c r="C105" s="16">
        <f>IF([1]trace_t!U98="","",[1]trace_t!U98)</f>
        <v>152</v>
      </c>
      <c r="D105" s="23">
        <f t="shared" si="4"/>
        <v>0.92121212121212126</v>
      </c>
      <c r="E105" s="16"/>
      <c r="F105" s="24">
        <v>5.4100000000000002E-2</v>
      </c>
      <c r="G105" s="24">
        <v>6.3E-3</v>
      </c>
      <c r="H105" s="24">
        <v>0.18</v>
      </c>
      <c r="I105" s="24">
        <v>1.9E-2</v>
      </c>
      <c r="J105" s="24">
        <v>2.4060000000000002E-2</v>
      </c>
      <c r="K105" s="24">
        <v>7.3999999999999999E-4</v>
      </c>
      <c r="L105" s="24">
        <v>7.7299999999999999E-3</v>
      </c>
      <c r="M105" s="24">
        <v>8.1999999999999998E-4</v>
      </c>
      <c r="N105" s="33">
        <v>-7.5190999999999994E-2</v>
      </c>
      <c r="O105" s="16"/>
      <c r="P105" s="33">
        <v>153.19999999999999</v>
      </c>
      <c r="Q105" s="33">
        <v>4.7</v>
      </c>
      <c r="R105" s="33">
        <v>167</v>
      </c>
      <c r="S105" s="33">
        <v>17</v>
      </c>
      <c r="T105" s="33">
        <v>310</v>
      </c>
      <c r="U105" s="33">
        <v>220</v>
      </c>
      <c r="V105" s="25">
        <f t="shared" si="5"/>
        <v>153.19999999999999</v>
      </c>
      <c r="W105" s="25">
        <f t="shared" si="6"/>
        <v>4.7</v>
      </c>
      <c r="X105" s="26"/>
      <c r="Y105" s="27">
        <f t="shared" si="7"/>
        <v>8.2634730538922234</v>
      </c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</row>
    <row r="106" spans="1:42" s="11" customFormat="1" ht="15.75">
      <c r="A106" s="16" t="s">
        <v>179</v>
      </c>
      <c r="B106" s="16">
        <f>IF([1]trace_t!V99="","",[1]trace_t!V99)</f>
        <v>220</v>
      </c>
      <c r="C106" s="16">
        <f>IF([1]trace_t!U99="","",[1]trace_t!U99)</f>
        <v>61.9</v>
      </c>
      <c r="D106" s="23">
        <f t="shared" si="4"/>
        <v>0.28136363636363637</v>
      </c>
      <c r="E106" s="16"/>
      <c r="F106" s="24">
        <v>4.6399999999999997E-2</v>
      </c>
      <c r="G106" s="24">
        <v>5.1000000000000004E-3</v>
      </c>
      <c r="H106" s="24">
        <v>0.11899999999999999</v>
      </c>
      <c r="I106" s="24">
        <v>1.2999999999999999E-2</v>
      </c>
      <c r="J106" s="24">
        <v>1.8749999999999999E-2</v>
      </c>
      <c r="K106" s="24">
        <v>6.7000000000000002E-4</v>
      </c>
      <c r="L106" s="24">
        <v>5.5900000000000004E-3</v>
      </c>
      <c r="M106" s="24">
        <v>7.5000000000000002E-4</v>
      </c>
      <c r="N106" s="33">
        <v>-0.13123000000000001</v>
      </c>
      <c r="O106" s="16"/>
      <c r="P106" s="33">
        <v>119.7</v>
      </c>
      <c r="Q106" s="33">
        <v>4.2</v>
      </c>
      <c r="R106" s="33">
        <v>114</v>
      </c>
      <c r="S106" s="33">
        <v>11</v>
      </c>
      <c r="T106" s="33">
        <v>-20</v>
      </c>
      <c r="U106" s="33">
        <v>210</v>
      </c>
      <c r="V106" s="25">
        <f t="shared" si="5"/>
        <v>119.7</v>
      </c>
      <c r="W106" s="25">
        <f t="shared" si="6"/>
        <v>4.2</v>
      </c>
      <c r="X106" s="26"/>
      <c r="Y106" s="27">
        <f t="shared" si="7"/>
        <v>-5.0000000000000027</v>
      </c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</row>
    <row r="107" spans="1:42" s="11" customFormat="1" ht="15.75">
      <c r="A107" s="16" t="s">
        <v>180</v>
      </c>
      <c r="B107" s="16">
        <f>IF([1]trace_t!V100="","",[1]trace_t!V100)</f>
        <v>927</v>
      </c>
      <c r="C107" s="16">
        <f>IF([1]trace_t!U100="","",[1]trace_t!U100)</f>
        <v>357</v>
      </c>
      <c r="D107" s="23">
        <f t="shared" si="4"/>
        <v>0.38511326860841422</v>
      </c>
      <c r="E107" s="16"/>
      <c r="F107" s="24">
        <v>4.7199999999999999E-2</v>
      </c>
      <c r="G107" s="24">
        <v>3.0000000000000001E-3</v>
      </c>
      <c r="H107" s="24">
        <v>0.1206</v>
      </c>
      <c r="I107" s="24">
        <v>8.0999999999999996E-3</v>
      </c>
      <c r="J107" s="24">
        <v>1.848E-2</v>
      </c>
      <c r="K107" s="24">
        <v>4.2999999999999999E-4</v>
      </c>
      <c r="L107" s="24">
        <v>5.7600000000000004E-3</v>
      </c>
      <c r="M107" s="24">
        <v>5.5999999999999995E-4</v>
      </c>
      <c r="N107" s="33">
        <v>0.19921</v>
      </c>
      <c r="O107" s="16"/>
      <c r="P107" s="33">
        <v>118.1</v>
      </c>
      <c r="Q107" s="33">
        <v>2.8</v>
      </c>
      <c r="R107" s="33">
        <v>115.5</v>
      </c>
      <c r="S107" s="33">
        <v>7.3</v>
      </c>
      <c r="T107" s="33">
        <v>55</v>
      </c>
      <c r="U107" s="33">
        <v>140</v>
      </c>
      <c r="V107" s="25">
        <f t="shared" si="5"/>
        <v>118.1</v>
      </c>
      <c r="W107" s="25">
        <f t="shared" si="6"/>
        <v>2.8</v>
      </c>
      <c r="X107" s="26"/>
      <c r="Y107" s="27">
        <f t="shared" si="7"/>
        <v>-2.2510822510822459</v>
      </c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</row>
    <row r="108" spans="1:42" s="11" customFormat="1" ht="15.75">
      <c r="A108" s="16" t="s">
        <v>181</v>
      </c>
      <c r="B108" s="16">
        <f>IF([1]trace_t!V101="","",[1]trace_t!V101)</f>
        <v>326</v>
      </c>
      <c r="C108" s="16">
        <f>IF([1]trace_t!U101="","",[1]trace_t!U101)</f>
        <v>95.3</v>
      </c>
      <c r="D108" s="23">
        <f t="shared" si="4"/>
        <v>0.29233128834355826</v>
      </c>
      <c r="E108" s="16"/>
      <c r="F108" s="24">
        <v>4.9799999999999997E-2</v>
      </c>
      <c r="G108" s="24">
        <v>3.7000000000000002E-3</v>
      </c>
      <c r="H108" s="24">
        <v>0.13170000000000001</v>
      </c>
      <c r="I108" s="24">
        <v>0.01</v>
      </c>
      <c r="J108" s="24">
        <v>1.915E-2</v>
      </c>
      <c r="K108" s="24">
        <v>5.5999999999999995E-4</v>
      </c>
      <c r="L108" s="24">
        <v>5.6600000000000001E-3</v>
      </c>
      <c r="M108" s="24">
        <v>6.8000000000000005E-4</v>
      </c>
      <c r="N108" s="33">
        <v>0.32462999999999997</v>
      </c>
      <c r="O108" s="16"/>
      <c r="P108" s="33">
        <v>122.3</v>
      </c>
      <c r="Q108" s="33">
        <v>3.5</v>
      </c>
      <c r="R108" s="33">
        <v>125.3</v>
      </c>
      <c r="S108" s="33">
        <v>9</v>
      </c>
      <c r="T108" s="33">
        <v>200</v>
      </c>
      <c r="U108" s="33">
        <v>170</v>
      </c>
      <c r="V108" s="25">
        <f t="shared" si="5"/>
        <v>122.3</v>
      </c>
      <c r="W108" s="25">
        <f t="shared" si="6"/>
        <v>3.5</v>
      </c>
      <c r="X108" s="26"/>
      <c r="Y108" s="27">
        <f t="shared" si="7"/>
        <v>2.3942537909018355</v>
      </c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</row>
    <row r="109" spans="1:42" s="11" customFormat="1" ht="15.75">
      <c r="A109" s="16" t="s">
        <v>182</v>
      </c>
      <c r="B109" s="16">
        <f>IF([1]trace_t!V102="","",[1]trace_t!V102)</f>
        <v>363</v>
      </c>
      <c r="C109" s="16">
        <f>IF([1]trace_t!U102="","",[1]trace_t!U102)</f>
        <v>227.7</v>
      </c>
      <c r="D109" s="23">
        <f t="shared" si="4"/>
        <v>0.6272727272727272</v>
      </c>
      <c r="E109" s="16"/>
      <c r="F109" s="24">
        <v>4.8099999999999997E-2</v>
      </c>
      <c r="G109" s="24">
        <v>3.7000000000000002E-3</v>
      </c>
      <c r="H109" s="24">
        <v>0.1241</v>
      </c>
      <c r="I109" s="24">
        <v>0.01</v>
      </c>
      <c r="J109" s="24">
        <v>1.8429999999999998E-2</v>
      </c>
      <c r="K109" s="24">
        <v>5.5999999999999995E-4</v>
      </c>
      <c r="L109" s="24">
        <v>5.9500000000000004E-3</v>
      </c>
      <c r="M109" s="24">
        <v>6.4000000000000005E-4</v>
      </c>
      <c r="N109" s="33">
        <v>0.27575</v>
      </c>
      <c r="O109" s="16"/>
      <c r="P109" s="33">
        <v>117.7</v>
      </c>
      <c r="Q109" s="33">
        <v>3.5</v>
      </c>
      <c r="R109" s="33">
        <v>118.5</v>
      </c>
      <c r="S109" s="33">
        <v>9</v>
      </c>
      <c r="T109" s="33">
        <v>140</v>
      </c>
      <c r="U109" s="33">
        <v>160</v>
      </c>
      <c r="V109" s="25">
        <f t="shared" si="5"/>
        <v>117.7</v>
      </c>
      <c r="W109" s="25">
        <f t="shared" si="6"/>
        <v>3.5</v>
      </c>
      <c r="X109" s="26"/>
      <c r="Y109" s="27">
        <f t="shared" si="7"/>
        <v>0.67510548523206504</v>
      </c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</row>
    <row r="110" spans="1:42" s="11" customFormat="1" ht="47.25">
      <c r="A110" s="31" t="s">
        <v>188</v>
      </c>
      <c r="B110" s="16">
        <f>IF([1]trace_t!V103="","",[1]trace_t!V103)</f>
        <v>85.6</v>
      </c>
      <c r="C110" s="16">
        <f>IF([1]trace_t!U103="","",[1]trace_t!U103)</f>
        <v>56.2</v>
      </c>
      <c r="D110" s="23">
        <f t="shared" si="4"/>
        <v>0.65654205607476646</v>
      </c>
      <c r="E110" s="16"/>
      <c r="F110" s="24">
        <v>6.2E-2</v>
      </c>
      <c r="G110" s="24">
        <v>4.4000000000000003E-3</v>
      </c>
      <c r="H110" s="24">
        <v>0.76900000000000002</v>
      </c>
      <c r="I110" s="24">
        <v>5.5E-2</v>
      </c>
      <c r="J110" s="24">
        <v>8.9800000000000005E-2</v>
      </c>
      <c r="K110" s="24">
        <v>2.3E-3</v>
      </c>
      <c r="L110" s="24">
        <v>2.7060000000000001E-2</v>
      </c>
      <c r="M110" s="24">
        <v>2.5999999999999999E-3</v>
      </c>
      <c r="N110" s="33">
        <v>6.4616999999999994E-2</v>
      </c>
      <c r="O110" s="16"/>
      <c r="P110" s="33">
        <v>554.20000000000005</v>
      </c>
      <c r="Q110" s="33">
        <v>14</v>
      </c>
      <c r="R110" s="33">
        <v>576</v>
      </c>
      <c r="S110" s="33">
        <v>32</v>
      </c>
      <c r="T110" s="33">
        <v>630</v>
      </c>
      <c r="U110" s="33">
        <v>160</v>
      </c>
      <c r="V110" s="25">
        <f t="shared" si="5"/>
        <v>554.20000000000005</v>
      </c>
      <c r="W110" s="25">
        <f t="shared" si="6"/>
        <v>14</v>
      </c>
      <c r="X110" s="26"/>
      <c r="Y110" s="27">
        <f t="shared" si="7"/>
        <v>3.7847222222222143</v>
      </c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</row>
    <row r="111" spans="1:42" s="11" customFormat="1" ht="15.75">
      <c r="A111" s="34" t="s">
        <v>183</v>
      </c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spans="1:42" s="11" customFormat="1" ht="15.75">
      <c r="A112" s="16" t="s">
        <v>184</v>
      </c>
      <c r="B112" s="16">
        <v>1059</v>
      </c>
      <c r="C112" s="16">
        <v>182</v>
      </c>
      <c r="D112" s="23">
        <f>IF(B112="","",C112/B112)</f>
        <v>0.17186024551463644</v>
      </c>
      <c r="E112" s="16"/>
      <c r="F112" s="24">
        <v>8.4220000000000003E-2</v>
      </c>
      <c r="G112" s="24">
        <v>6.4000000000000003E-3</v>
      </c>
      <c r="H112" s="24">
        <v>2.6469999999999998</v>
      </c>
      <c r="I112" s="24">
        <v>0.2</v>
      </c>
      <c r="J112" s="24">
        <v>0.22470000000000001</v>
      </c>
      <c r="K112" s="24">
        <v>1.9E-3</v>
      </c>
      <c r="L112" s="24">
        <v>6.4500000000000002E-2</v>
      </c>
      <c r="M112" s="24">
        <v>7.3000000000000001E-3</v>
      </c>
      <c r="N112" s="23">
        <v>0.44984000000000002</v>
      </c>
      <c r="O112" s="23"/>
      <c r="P112" s="35">
        <v>1307</v>
      </c>
      <c r="Q112" s="35">
        <v>9.6999999999999993</v>
      </c>
      <c r="R112" s="35">
        <v>1313.4</v>
      </c>
      <c r="S112" s="35">
        <v>55</v>
      </c>
      <c r="T112" s="35">
        <v>1296</v>
      </c>
      <c r="U112" s="35">
        <v>150</v>
      </c>
      <c r="V112" s="25">
        <f>IF(P112="","",IF(P112&lt;1400,P112,T112))</f>
        <v>1307</v>
      </c>
      <c r="W112" s="25">
        <f>IF(P112="","",IF(V112=P112,Q112,U112))</f>
        <v>9.6999999999999993</v>
      </c>
      <c r="X112" s="26"/>
      <c r="Y112" s="36">
        <f>IF(R112="","",100*(R112-P112)/R112)</f>
        <v>0.48728490939546903</v>
      </c>
    </row>
    <row r="113" spans="1:25" s="11" customFormat="1" ht="15.75">
      <c r="A113" s="16" t="s">
        <v>42</v>
      </c>
      <c r="B113" s="16">
        <v>61.7</v>
      </c>
      <c r="C113" s="16">
        <v>31.7</v>
      </c>
      <c r="D113" s="23">
        <f t="shared" ref="D113:D176" si="8">IF(B113="","",C113/B113)</f>
        <v>0.51377633711507287</v>
      </c>
      <c r="E113" s="16"/>
      <c r="F113" s="24">
        <v>7.2300000000000003E-2</v>
      </c>
      <c r="G113" s="24">
        <v>6.3E-3</v>
      </c>
      <c r="H113" s="24">
        <v>1.7889999999999999</v>
      </c>
      <c r="I113" s="24">
        <v>0.15</v>
      </c>
      <c r="J113" s="24">
        <v>0.17960000000000001</v>
      </c>
      <c r="K113" s="24">
        <v>3.3999999999999998E-3</v>
      </c>
      <c r="L113" s="24">
        <v>5.2499999999999998E-2</v>
      </c>
      <c r="M113" s="24">
        <v>6.1000000000000004E-3</v>
      </c>
      <c r="N113" s="23">
        <v>0.19420000000000001</v>
      </c>
      <c r="O113" s="23"/>
      <c r="P113" s="35">
        <v>1065</v>
      </c>
      <c r="Q113" s="35">
        <v>18</v>
      </c>
      <c r="R113" s="35">
        <v>1037</v>
      </c>
      <c r="S113" s="35">
        <v>53</v>
      </c>
      <c r="T113" s="35">
        <v>1000</v>
      </c>
      <c r="U113" s="35">
        <v>180</v>
      </c>
      <c r="V113" s="25">
        <f t="shared" ref="V113:V176" si="9">IF(P113="","",IF(P113&lt;1400,P113,T113))</f>
        <v>1065</v>
      </c>
      <c r="W113" s="25">
        <f t="shared" ref="W113:W176" si="10">IF(P113="","",IF(V113=P113,Q113,U113))</f>
        <v>18</v>
      </c>
      <c r="X113" s="26"/>
      <c r="Y113" s="36">
        <f t="shared" ref="Y113:Y176" si="11">IF(R113="","",100*(R113-P113)/R113)</f>
        <v>-2.700096432015429</v>
      </c>
    </row>
    <row r="114" spans="1:25" s="11" customFormat="1" ht="15.75">
      <c r="A114" s="16" t="s">
        <v>43</v>
      </c>
      <c r="B114" s="16">
        <v>107</v>
      </c>
      <c r="C114" s="16">
        <v>44.8</v>
      </c>
      <c r="D114" s="23">
        <f t="shared" si="8"/>
        <v>0.4186915887850467</v>
      </c>
      <c r="E114" s="16"/>
      <c r="F114" s="24">
        <v>7.46E-2</v>
      </c>
      <c r="G114" s="24">
        <v>5.8999999999999999E-3</v>
      </c>
      <c r="H114" s="24">
        <v>1.954</v>
      </c>
      <c r="I114" s="24">
        <v>0.15</v>
      </c>
      <c r="J114" s="24">
        <v>0.18970000000000001</v>
      </c>
      <c r="K114" s="24">
        <v>2.2000000000000001E-3</v>
      </c>
      <c r="L114" s="24">
        <v>5.6399999999999999E-2</v>
      </c>
      <c r="M114" s="24">
        <v>6.4999999999999997E-3</v>
      </c>
      <c r="N114" s="23">
        <v>-6.5380999999999995E-2</v>
      </c>
      <c r="O114" s="23"/>
      <c r="P114" s="35">
        <v>1120</v>
      </c>
      <c r="Q114" s="35">
        <v>12</v>
      </c>
      <c r="R114" s="35">
        <v>1098</v>
      </c>
      <c r="S114" s="35">
        <v>54</v>
      </c>
      <c r="T114" s="35">
        <v>1040</v>
      </c>
      <c r="U114" s="35">
        <v>160</v>
      </c>
      <c r="V114" s="25">
        <f t="shared" si="9"/>
        <v>1120</v>
      </c>
      <c r="W114" s="25">
        <f t="shared" si="10"/>
        <v>12</v>
      </c>
      <c r="X114" s="26"/>
      <c r="Y114" s="36">
        <f t="shared" si="11"/>
        <v>-2.0036429872495445</v>
      </c>
    </row>
    <row r="115" spans="1:25" s="11" customFormat="1" ht="15.75">
      <c r="A115" s="16" t="s">
        <v>44</v>
      </c>
      <c r="B115" s="16">
        <v>325</v>
      </c>
      <c r="C115" s="16">
        <v>56.6</v>
      </c>
      <c r="D115" s="23">
        <f t="shared" si="8"/>
        <v>0.17415384615384616</v>
      </c>
      <c r="E115" s="16"/>
      <c r="F115" s="24">
        <v>8.8099999999999998E-2</v>
      </c>
      <c r="G115" s="24">
        <v>6.6E-3</v>
      </c>
      <c r="H115" s="24">
        <v>1.7430000000000001</v>
      </c>
      <c r="I115" s="24">
        <v>0.16</v>
      </c>
      <c r="J115" s="24">
        <v>0.14030000000000001</v>
      </c>
      <c r="K115" s="24">
        <v>8.8999999999999999E-3</v>
      </c>
      <c r="L115" s="24">
        <v>4.2099999999999999E-2</v>
      </c>
      <c r="M115" s="24">
        <v>4.5999999999999999E-3</v>
      </c>
      <c r="N115" s="23">
        <v>0.75085999999999997</v>
      </c>
      <c r="O115" s="23"/>
      <c r="P115" s="35">
        <v>846</v>
      </c>
      <c r="Q115" s="35">
        <v>52</v>
      </c>
      <c r="R115" s="35">
        <v>1022</v>
      </c>
      <c r="S115" s="35">
        <v>74</v>
      </c>
      <c r="T115" s="35">
        <v>1389</v>
      </c>
      <c r="U115" s="35">
        <v>150</v>
      </c>
      <c r="V115" s="25">
        <f t="shared" si="9"/>
        <v>846</v>
      </c>
      <c r="W115" s="25">
        <f t="shared" si="10"/>
        <v>52</v>
      </c>
      <c r="X115" s="26"/>
      <c r="Y115" s="36">
        <f t="shared" si="11"/>
        <v>17.221135029354208</v>
      </c>
    </row>
    <row r="116" spans="1:25" s="11" customFormat="1" ht="15.75">
      <c r="A116" s="16" t="s">
        <v>45</v>
      </c>
      <c r="B116" s="16">
        <v>396.2</v>
      </c>
      <c r="C116" s="16">
        <v>525</v>
      </c>
      <c r="D116" s="23">
        <f t="shared" si="8"/>
        <v>1.3250883392226149</v>
      </c>
      <c r="E116" s="16"/>
      <c r="F116" s="24">
        <v>4.9700000000000001E-2</v>
      </c>
      <c r="G116" s="24">
        <v>4.5999999999999999E-3</v>
      </c>
      <c r="H116" s="24">
        <v>0.17599999999999999</v>
      </c>
      <c r="I116" s="24">
        <v>1.6E-2</v>
      </c>
      <c r="J116" s="24">
        <v>2.564E-2</v>
      </c>
      <c r="K116" s="24">
        <v>4.2000000000000002E-4</v>
      </c>
      <c r="L116" s="24">
        <v>7.79E-3</v>
      </c>
      <c r="M116" s="24">
        <v>8.8000000000000003E-4</v>
      </c>
      <c r="N116" s="23">
        <v>6.4968999999999999E-2</v>
      </c>
      <c r="O116" s="23"/>
      <c r="P116" s="35">
        <v>163.19999999999999</v>
      </c>
      <c r="Q116" s="35">
        <v>2.6</v>
      </c>
      <c r="R116" s="35">
        <v>165.7</v>
      </c>
      <c r="S116" s="35">
        <v>13</v>
      </c>
      <c r="T116" s="35">
        <v>150</v>
      </c>
      <c r="U116" s="35">
        <v>200</v>
      </c>
      <c r="V116" s="25">
        <f t="shared" si="9"/>
        <v>163.19999999999999</v>
      </c>
      <c r="W116" s="25">
        <f t="shared" si="10"/>
        <v>2.6</v>
      </c>
      <c r="X116" s="26"/>
      <c r="Y116" s="36">
        <f t="shared" si="11"/>
        <v>1.5087507543753773</v>
      </c>
    </row>
    <row r="117" spans="1:25" s="11" customFormat="1" ht="15.75">
      <c r="A117" s="16" t="s">
        <v>46</v>
      </c>
      <c r="B117" s="16">
        <v>175.2</v>
      </c>
      <c r="C117" s="16">
        <v>63.6</v>
      </c>
      <c r="D117" s="23">
        <f t="shared" si="8"/>
        <v>0.36301369863013699</v>
      </c>
      <c r="E117" s="16"/>
      <c r="F117" s="24">
        <v>5.16E-2</v>
      </c>
      <c r="G117" s="24">
        <v>7.1000000000000004E-3</v>
      </c>
      <c r="H117" s="24">
        <v>0.223</v>
      </c>
      <c r="I117" s="24">
        <v>3.5000000000000003E-2</v>
      </c>
      <c r="J117" s="24">
        <v>3.0460000000000001E-2</v>
      </c>
      <c r="K117" s="24">
        <v>1.1999999999999999E-3</v>
      </c>
      <c r="L117" s="24">
        <v>9.9100000000000004E-3</v>
      </c>
      <c r="M117" s="24">
        <v>1.2999999999999999E-3</v>
      </c>
      <c r="N117" s="23">
        <v>-0.1203</v>
      </c>
      <c r="O117" s="23"/>
      <c r="P117" s="35">
        <v>193.4</v>
      </c>
      <c r="Q117" s="35">
        <v>7.5</v>
      </c>
      <c r="R117" s="35">
        <v>203</v>
      </c>
      <c r="S117" s="35">
        <v>28</v>
      </c>
      <c r="T117" s="35">
        <v>280</v>
      </c>
      <c r="U117" s="35">
        <v>260</v>
      </c>
      <c r="V117" s="25">
        <f t="shared" si="9"/>
        <v>193.4</v>
      </c>
      <c r="W117" s="25">
        <f t="shared" si="10"/>
        <v>7.5</v>
      </c>
      <c r="X117" s="26"/>
      <c r="Y117" s="36">
        <f t="shared" si="11"/>
        <v>4.7290640394088639</v>
      </c>
    </row>
    <row r="118" spans="1:25" s="11" customFormat="1" ht="15.75">
      <c r="A118" s="16" t="s">
        <v>47</v>
      </c>
      <c r="B118" s="16">
        <v>59.9</v>
      </c>
      <c r="C118" s="16">
        <v>36.9</v>
      </c>
      <c r="D118" s="23">
        <f t="shared" si="8"/>
        <v>0.61602671118530883</v>
      </c>
      <c r="E118" s="16"/>
      <c r="F118" s="24">
        <v>7.4800000000000005E-2</v>
      </c>
      <c r="G118" s="24">
        <v>6.4999999999999997E-3</v>
      </c>
      <c r="H118" s="24">
        <v>1.7529999999999999</v>
      </c>
      <c r="I118" s="24">
        <v>0.15</v>
      </c>
      <c r="J118" s="24">
        <v>0.17169999999999999</v>
      </c>
      <c r="K118" s="24">
        <v>2.8999999999999998E-3</v>
      </c>
      <c r="L118" s="24">
        <v>5.1299999999999998E-2</v>
      </c>
      <c r="M118" s="24">
        <v>6.0000000000000001E-3</v>
      </c>
      <c r="N118" s="23">
        <v>0.34422000000000003</v>
      </c>
      <c r="O118" s="23"/>
      <c r="P118" s="35">
        <v>1021</v>
      </c>
      <c r="Q118" s="35">
        <v>16</v>
      </c>
      <c r="R118" s="35">
        <v>1032</v>
      </c>
      <c r="S118" s="35">
        <v>56</v>
      </c>
      <c r="T118" s="35">
        <v>1039</v>
      </c>
      <c r="U118" s="35">
        <v>180</v>
      </c>
      <c r="V118" s="25">
        <f t="shared" si="9"/>
        <v>1021</v>
      </c>
      <c r="W118" s="25">
        <f t="shared" si="10"/>
        <v>16</v>
      </c>
      <c r="X118" s="26"/>
      <c r="Y118" s="36">
        <f t="shared" si="11"/>
        <v>1.0658914728682169</v>
      </c>
    </row>
    <row r="119" spans="1:25" s="11" customFormat="1" ht="15.75">
      <c r="A119" s="16" t="s">
        <v>48</v>
      </c>
      <c r="B119" s="16">
        <v>95.1</v>
      </c>
      <c r="C119" s="16">
        <v>43.6</v>
      </c>
      <c r="D119" s="23">
        <f t="shared" si="8"/>
        <v>0.45846477392218721</v>
      </c>
      <c r="E119" s="16"/>
      <c r="F119" s="24">
        <v>8.9499999999999996E-2</v>
      </c>
      <c r="G119" s="24">
        <v>7.0000000000000001E-3</v>
      </c>
      <c r="H119" s="24">
        <v>3.149</v>
      </c>
      <c r="I119" s="24">
        <v>0.24</v>
      </c>
      <c r="J119" s="24">
        <v>0.25669999999999998</v>
      </c>
      <c r="K119" s="24">
        <v>3.8E-3</v>
      </c>
      <c r="L119" s="24">
        <v>7.4999999999999997E-2</v>
      </c>
      <c r="M119" s="24">
        <v>8.5000000000000006E-3</v>
      </c>
      <c r="N119" s="23">
        <v>0.12554999999999999</v>
      </c>
      <c r="O119" s="23"/>
      <c r="P119" s="35">
        <v>1472</v>
      </c>
      <c r="Q119" s="35">
        <v>19</v>
      </c>
      <c r="R119" s="35">
        <v>1442</v>
      </c>
      <c r="S119" s="35">
        <v>61</v>
      </c>
      <c r="T119" s="35">
        <v>1430</v>
      </c>
      <c r="U119" s="35">
        <v>150</v>
      </c>
      <c r="V119" s="25">
        <f t="shared" si="9"/>
        <v>1430</v>
      </c>
      <c r="W119" s="25">
        <f t="shared" si="10"/>
        <v>150</v>
      </c>
      <c r="X119" s="26"/>
      <c r="Y119" s="36">
        <f t="shared" si="11"/>
        <v>-2.0804438280166435</v>
      </c>
    </row>
    <row r="120" spans="1:25" s="11" customFormat="1" ht="15.75">
      <c r="A120" s="16" t="s">
        <v>49</v>
      </c>
      <c r="B120" s="16">
        <v>124.3</v>
      </c>
      <c r="C120" s="16">
        <v>94.5</v>
      </c>
      <c r="D120" s="23">
        <f t="shared" si="8"/>
        <v>0.76025744167337095</v>
      </c>
      <c r="E120" s="16"/>
      <c r="F120" s="24">
        <v>0.12330000000000001</v>
      </c>
      <c r="G120" s="24">
        <v>9.4999999999999998E-3</v>
      </c>
      <c r="H120" s="24">
        <v>6.0640000000000001</v>
      </c>
      <c r="I120" s="24">
        <v>0.45</v>
      </c>
      <c r="J120" s="24">
        <v>0.3614</v>
      </c>
      <c r="K120" s="24">
        <v>3.7000000000000002E-3</v>
      </c>
      <c r="L120" s="24">
        <v>0.10009999999999999</v>
      </c>
      <c r="M120" s="24">
        <v>1.0999999999999999E-2</v>
      </c>
      <c r="N120" s="23">
        <v>0.15951000000000001</v>
      </c>
      <c r="O120" s="23"/>
      <c r="P120" s="35">
        <v>1991</v>
      </c>
      <c r="Q120" s="35">
        <v>17</v>
      </c>
      <c r="R120" s="35">
        <v>1986</v>
      </c>
      <c r="S120" s="35">
        <v>67</v>
      </c>
      <c r="T120" s="35">
        <v>2005</v>
      </c>
      <c r="U120" s="35">
        <v>130</v>
      </c>
      <c r="V120" s="25">
        <f t="shared" si="9"/>
        <v>2005</v>
      </c>
      <c r="W120" s="25">
        <f t="shared" si="10"/>
        <v>130</v>
      </c>
      <c r="X120" s="26"/>
      <c r="Y120" s="36">
        <f t="shared" si="11"/>
        <v>-0.25176233635448136</v>
      </c>
    </row>
    <row r="121" spans="1:25" s="11" customFormat="1" ht="15.75">
      <c r="A121" s="16" t="s">
        <v>50</v>
      </c>
      <c r="B121" s="16">
        <v>113.3</v>
      </c>
      <c r="C121" s="16">
        <v>57.5</v>
      </c>
      <c r="D121" s="23">
        <f t="shared" si="8"/>
        <v>0.50750220653133271</v>
      </c>
      <c r="E121" s="16"/>
      <c r="F121" s="24">
        <v>7.6899999999999996E-2</v>
      </c>
      <c r="G121" s="24">
        <v>6.1000000000000004E-3</v>
      </c>
      <c r="H121" s="24">
        <v>2.0819999999999999</v>
      </c>
      <c r="I121" s="24">
        <v>0.16</v>
      </c>
      <c r="J121" s="24">
        <v>0.19589999999999999</v>
      </c>
      <c r="K121" s="24">
        <v>2.5000000000000001E-3</v>
      </c>
      <c r="L121" s="24">
        <v>5.9499999999999997E-2</v>
      </c>
      <c r="M121" s="24">
        <v>6.7000000000000002E-3</v>
      </c>
      <c r="N121" s="23">
        <v>0.14029</v>
      </c>
      <c r="O121" s="23"/>
      <c r="P121" s="35">
        <v>1153</v>
      </c>
      <c r="Q121" s="35">
        <v>13</v>
      </c>
      <c r="R121" s="35">
        <v>1141</v>
      </c>
      <c r="S121" s="35">
        <v>53</v>
      </c>
      <c r="T121" s="35">
        <v>1119</v>
      </c>
      <c r="U121" s="35">
        <v>160</v>
      </c>
      <c r="V121" s="25">
        <f t="shared" si="9"/>
        <v>1153</v>
      </c>
      <c r="W121" s="25">
        <f t="shared" si="10"/>
        <v>13</v>
      </c>
      <c r="X121" s="26"/>
      <c r="Y121" s="36">
        <f t="shared" si="11"/>
        <v>-1.0517090271691498</v>
      </c>
    </row>
    <row r="122" spans="1:25" s="11" customFormat="1" ht="15.75">
      <c r="A122" s="16" t="s">
        <v>51</v>
      </c>
      <c r="B122" s="16">
        <v>224.6</v>
      </c>
      <c r="C122" s="16">
        <v>146.6</v>
      </c>
      <c r="D122" s="23">
        <f t="shared" si="8"/>
        <v>0.6527159394479074</v>
      </c>
      <c r="E122" s="16"/>
      <c r="F122" s="24">
        <v>5.21E-2</v>
      </c>
      <c r="G122" s="24">
        <v>5.4999999999999997E-3</v>
      </c>
      <c r="H122" s="24">
        <v>0.16800000000000001</v>
      </c>
      <c r="I122" s="24">
        <v>1.7000000000000001E-2</v>
      </c>
      <c r="J122" s="24">
        <v>2.402E-2</v>
      </c>
      <c r="K122" s="24">
        <v>5.8E-4</v>
      </c>
      <c r="L122" s="24">
        <v>7.6499999999999997E-3</v>
      </c>
      <c r="M122" s="24">
        <v>9.3999999999999997E-4</v>
      </c>
      <c r="N122" s="23">
        <v>-0.13039000000000001</v>
      </c>
      <c r="O122" s="23"/>
      <c r="P122" s="35">
        <v>153</v>
      </c>
      <c r="Q122" s="35">
        <v>3.7</v>
      </c>
      <c r="R122" s="35">
        <v>157.1</v>
      </c>
      <c r="S122" s="35">
        <v>15</v>
      </c>
      <c r="T122" s="35">
        <v>280</v>
      </c>
      <c r="U122" s="35">
        <v>220</v>
      </c>
      <c r="V122" s="25">
        <f t="shared" si="9"/>
        <v>153</v>
      </c>
      <c r="W122" s="25">
        <f t="shared" si="10"/>
        <v>3.7</v>
      </c>
      <c r="X122" s="26"/>
      <c r="Y122" s="36">
        <f t="shared" si="11"/>
        <v>2.6098026734563935</v>
      </c>
    </row>
    <row r="123" spans="1:25" s="11" customFormat="1" ht="15.75">
      <c r="A123" s="16" t="s">
        <v>52</v>
      </c>
      <c r="B123" s="16">
        <v>157</v>
      </c>
      <c r="C123" s="16">
        <v>156</v>
      </c>
      <c r="D123" s="23">
        <f t="shared" si="8"/>
        <v>0.99363057324840764</v>
      </c>
      <c r="E123" s="16"/>
      <c r="F123" s="24">
        <v>5.16E-2</v>
      </c>
      <c r="G123" s="24">
        <v>6.3E-3</v>
      </c>
      <c r="H123" s="24">
        <v>0.19900000000000001</v>
      </c>
      <c r="I123" s="24">
        <v>2.4E-2</v>
      </c>
      <c r="J123" s="24">
        <v>2.81E-2</v>
      </c>
      <c r="K123" s="24">
        <v>7.2000000000000005E-4</v>
      </c>
      <c r="L123" s="24">
        <v>8.9499999999999996E-3</v>
      </c>
      <c r="M123" s="24">
        <v>1E-3</v>
      </c>
      <c r="N123" s="23">
        <v>-6.6430000000000003E-2</v>
      </c>
      <c r="O123" s="23"/>
      <c r="P123" s="35">
        <v>178.6</v>
      </c>
      <c r="Q123" s="35">
        <v>4.5</v>
      </c>
      <c r="R123" s="35">
        <v>182</v>
      </c>
      <c r="S123" s="35">
        <v>20</v>
      </c>
      <c r="T123" s="35">
        <v>210</v>
      </c>
      <c r="U123" s="35">
        <v>250</v>
      </c>
      <c r="V123" s="25">
        <f t="shared" si="9"/>
        <v>178.6</v>
      </c>
      <c r="W123" s="25">
        <f t="shared" si="10"/>
        <v>4.5</v>
      </c>
      <c r="X123" s="26"/>
      <c r="Y123" s="36">
        <f t="shared" si="11"/>
        <v>1.8681318681318713</v>
      </c>
    </row>
    <row r="124" spans="1:25" s="11" customFormat="1" ht="15.75">
      <c r="A124" s="16" t="s">
        <v>53</v>
      </c>
      <c r="B124" s="16">
        <v>186.7</v>
      </c>
      <c r="C124" s="16">
        <v>66.900000000000006</v>
      </c>
      <c r="D124" s="23">
        <f t="shared" si="8"/>
        <v>0.35832886984467066</v>
      </c>
      <c r="E124" s="16"/>
      <c r="F124" s="24">
        <v>7.3800000000000004E-2</v>
      </c>
      <c r="G124" s="24">
        <v>5.8999999999999999E-3</v>
      </c>
      <c r="H124" s="24">
        <v>1.633</v>
      </c>
      <c r="I124" s="24">
        <v>0.13</v>
      </c>
      <c r="J124" s="24">
        <v>0.16300000000000001</v>
      </c>
      <c r="K124" s="24">
        <v>1.9E-3</v>
      </c>
      <c r="L124" s="24">
        <v>4.87E-2</v>
      </c>
      <c r="M124" s="24">
        <v>5.5999999999999999E-3</v>
      </c>
      <c r="N124" s="23">
        <v>9.0660000000000004E-2</v>
      </c>
      <c r="O124" s="23"/>
      <c r="P124" s="35">
        <v>974</v>
      </c>
      <c r="Q124" s="35">
        <v>11</v>
      </c>
      <c r="R124" s="35">
        <v>981</v>
      </c>
      <c r="S124" s="35">
        <v>49</v>
      </c>
      <c r="T124" s="35">
        <v>1030</v>
      </c>
      <c r="U124" s="35">
        <v>160</v>
      </c>
      <c r="V124" s="25">
        <f t="shared" si="9"/>
        <v>974</v>
      </c>
      <c r="W124" s="25">
        <f t="shared" si="10"/>
        <v>11</v>
      </c>
      <c r="X124" s="26"/>
      <c r="Y124" s="36">
        <f t="shared" si="11"/>
        <v>0.7135575942915392</v>
      </c>
    </row>
    <row r="125" spans="1:25" s="11" customFormat="1" ht="15.75">
      <c r="A125" s="16" t="s">
        <v>54</v>
      </c>
      <c r="B125" s="16">
        <v>155.80000000000001</v>
      </c>
      <c r="C125" s="16">
        <v>112.2</v>
      </c>
      <c r="D125" s="23">
        <f t="shared" si="8"/>
        <v>0.72015404364569957</v>
      </c>
      <c r="E125" s="16"/>
      <c r="F125" s="24">
        <v>7.2700000000000001E-2</v>
      </c>
      <c r="G125" s="24">
        <v>5.7999999999999996E-3</v>
      </c>
      <c r="H125" s="24">
        <v>1.6319999999999999</v>
      </c>
      <c r="I125" s="24">
        <v>0.12</v>
      </c>
      <c r="J125" s="24">
        <v>0.16550000000000001</v>
      </c>
      <c r="K125" s="24">
        <v>1.8E-3</v>
      </c>
      <c r="L125" s="24">
        <v>4.7399999999999998E-2</v>
      </c>
      <c r="M125" s="24">
        <v>5.4000000000000003E-3</v>
      </c>
      <c r="N125" s="23">
        <v>-5.5252000000000002E-2</v>
      </c>
      <c r="O125" s="23"/>
      <c r="P125" s="35">
        <v>987</v>
      </c>
      <c r="Q125" s="35">
        <v>10</v>
      </c>
      <c r="R125" s="35">
        <v>981</v>
      </c>
      <c r="S125" s="35">
        <v>48</v>
      </c>
      <c r="T125" s="35">
        <v>993</v>
      </c>
      <c r="U125" s="35">
        <v>170</v>
      </c>
      <c r="V125" s="25">
        <f t="shared" si="9"/>
        <v>987</v>
      </c>
      <c r="W125" s="25">
        <f t="shared" si="10"/>
        <v>10</v>
      </c>
      <c r="X125" s="26"/>
      <c r="Y125" s="36">
        <f t="shared" si="11"/>
        <v>-0.6116207951070336</v>
      </c>
    </row>
    <row r="126" spans="1:25" s="11" customFormat="1" ht="15.75">
      <c r="A126" s="16" t="s">
        <v>55</v>
      </c>
      <c r="B126" s="16">
        <v>141</v>
      </c>
      <c r="C126" s="16">
        <v>51.5</v>
      </c>
      <c r="D126" s="23">
        <f t="shared" si="8"/>
        <v>0.36524822695035464</v>
      </c>
      <c r="E126" s="16"/>
      <c r="F126" s="24">
        <v>0.1348</v>
      </c>
      <c r="G126" s="24">
        <v>1.0999999999999999E-2</v>
      </c>
      <c r="H126" s="24">
        <v>7.08</v>
      </c>
      <c r="I126" s="24">
        <v>0.51</v>
      </c>
      <c r="J126" s="24">
        <v>0.38469999999999999</v>
      </c>
      <c r="K126" s="24">
        <v>1.0999999999999999E-2</v>
      </c>
      <c r="L126" s="24">
        <v>0.1026</v>
      </c>
      <c r="M126" s="24">
        <v>1.0999999999999999E-2</v>
      </c>
      <c r="N126" s="23">
        <v>-7.3126999999999998E-2</v>
      </c>
      <c r="O126" s="23"/>
      <c r="P126" s="35">
        <v>2098</v>
      </c>
      <c r="Q126" s="35">
        <v>51</v>
      </c>
      <c r="R126" s="35">
        <v>2120</v>
      </c>
      <c r="S126" s="35">
        <v>72</v>
      </c>
      <c r="T126" s="35">
        <v>2155</v>
      </c>
      <c r="U126" s="35">
        <v>130</v>
      </c>
      <c r="V126" s="25">
        <f t="shared" si="9"/>
        <v>2155</v>
      </c>
      <c r="W126" s="25">
        <f t="shared" si="10"/>
        <v>130</v>
      </c>
      <c r="X126" s="26"/>
      <c r="Y126" s="36">
        <f t="shared" si="11"/>
        <v>1.0377358490566038</v>
      </c>
    </row>
    <row r="127" spans="1:25" s="11" customFormat="1" ht="15.75">
      <c r="A127" s="16" t="s">
        <v>56</v>
      </c>
      <c r="B127" s="16">
        <v>60.4</v>
      </c>
      <c r="C127" s="16">
        <v>27.3</v>
      </c>
      <c r="D127" s="23">
        <f t="shared" si="8"/>
        <v>0.45198675496688745</v>
      </c>
      <c r="E127" s="16"/>
      <c r="F127" s="24">
        <v>7.8299999999999995E-2</v>
      </c>
      <c r="G127" s="24">
        <v>6.6E-3</v>
      </c>
      <c r="H127" s="24">
        <v>1.9990000000000001</v>
      </c>
      <c r="I127" s="24">
        <v>0.17</v>
      </c>
      <c r="J127" s="24">
        <v>0.18940000000000001</v>
      </c>
      <c r="K127" s="24">
        <v>3.0999999999999999E-3</v>
      </c>
      <c r="L127" s="24">
        <v>5.5599999999999997E-2</v>
      </c>
      <c r="M127" s="24">
        <v>6.7000000000000002E-3</v>
      </c>
      <c r="N127" s="23">
        <v>0.16372999999999999</v>
      </c>
      <c r="O127" s="23"/>
      <c r="P127" s="35">
        <v>1118</v>
      </c>
      <c r="Q127" s="35">
        <v>17</v>
      </c>
      <c r="R127" s="35">
        <v>1115</v>
      </c>
      <c r="S127" s="35">
        <v>54</v>
      </c>
      <c r="T127" s="35">
        <v>1126</v>
      </c>
      <c r="U127" s="35">
        <v>170</v>
      </c>
      <c r="V127" s="25">
        <f t="shared" si="9"/>
        <v>1118</v>
      </c>
      <c r="W127" s="25">
        <f t="shared" si="10"/>
        <v>17</v>
      </c>
      <c r="X127" s="26"/>
      <c r="Y127" s="36">
        <f t="shared" si="11"/>
        <v>-0.26905829596412556</v>
      </c>
    </row>
    <row r="128" spans="1:25" s="11" customFormat="1" ht="15.75">
      <c r="A128" s="16" t="s">
        <v>57</v>
      </c>
      <c r="B128" s="16">
        <v>83.9</v>
      </c>
      <c r="C128" s="16">
        <v>35.4</v>
      </c>
      <c r="D128" s="23">
        <f t="shared" si="8"/>
        <v>0.42193087008343261</v>
      </c>
      <c r="E128" s="16"/>
      <c r="F128" s="24">
        <v>7.6399999999999996E-2</v>
      </c>
      <c r="G128" s="24">
        <v>6.3E-3</v>
      </c>
      <c r="H128" s="24">
        <v>1.9059999999999999</v>
      </c>
      <c r="I128" s="24">
        <v>0.16</v>
      </c>
      <c r="J128" s="24">
        <v>0.18279999999999999</v>
      </c>
      <c r="K128" s="24">
        <v>2.3999999999999998E-3</v>
      </c>
      <c r="L128" s="24">
        <v>5.2900000000000003E-2</v>
      </c>
      <c r="M128" s="24">
        <v>6.1000000000000004E-3</v>
      </c>
      <c r="N128" s="23">
        <v>6.7719000000000001E-2</v>
      </c>
      <c r="O128" s="23"/>
      <c r="P128" s="35">
        <v>1082</v>
      </c>
      <c r="Q128" s="35">
        <v>13</v>
      </c>
      <c r="R128" s="35">
        <v>1084</v>
      </c>
      <c r="S128" s="35">
        <v>51</v>
      </c>
      <c r="T128" s="35">
        <v>1102</v>
      </c>
      <c r="U128" s="35">
        <v>170</v>
      </c>
      <c r="V128" s="25">
        <f t="shared" si="9"/>
        <v>1082</v>
      </c>
      <c r="W128" s="25">
        <f t="shared" si="10"/>
        <v>13</v>
      </c>
      <c r="X128" s="26"/>
      <c r="Y128" s="36">
        <f t="shared" si="11"/>
        <v>0.18450184501845018</v>
      </c>
    </row>
    <row r="129" spans="1:25" s="11" customFormat="1" ht="15.75">
      <c r="A129" s="16" t="s">
        <v>58</v>
      </c>
      <c r="B129" s="16">
        <v>205.8</v>
      </c>
      <c r="C129" s="16">
        <v>167.2</v>
      </c>
      <c r="D129" s="23">
        <f t="shared" si="8"/>
        <v>0.81243926141885314</v>
      </c>
      <c r="E129" s="16"/>
      <c r="F129" s="24">
        <v>5.04E-2</v>
      </c>
      <c r="G129" s="24">
        <v>5.1000000000000004E-3</v>
      </c>
      <c r="H129" s="24">
        <v>0.23899999999999999</v>
      </c>
      <c r="I129" s="24">
        <v>2.5000000000000001E-2</v>
      </c>
      <c r="J129" s="24">
        <v>3.4360000000000002E-2</v>
      </c>
      <c r="K129" s="24">
        <v>6.8999999999999997E-4</v>
      </c>
      <c r="L129" s="24">
        <v>1.069E-2</v>
      </c>
      <c r="M129" s="24">
        <v>1.1999999999999999E-3</v>
      </c>
      <c r="N129" s="23">
        <v>0.16442000000000001</v>
      </c>
      <c r="O129" s="23"/>
      <c r="P129" s="35">
        <v>217.7</v>
      </c>
      <c r="Q129" s="35">
        <v>4.3</v>
      </c>
      <c r="R129" s="35">
        <v>216</v>
      </c>
      <c r="S129" s="35">
        <v>20</v>
      </c>
      <c r="T129" s="35">
        <v>220</v>
      </c>
      <c r="U129" s="35">
        <v>220</v>
      </c>
      <c r="V129" s="25">
        <f t="shared" si="9"/>
        <v>217.7</v>
      </c>
      <c r="W129" s="25">
        <f t="shared" si="10"/>
        <v>4.3</v>
      </c>
      <c r="X129" s="26"/>
      <c r="Y129" s="36">
        <f t="shared" si="11"/>
        <v>-0.78703703703703176</v>
      </c>
    </row>
    <row r="130" spans="1:25" s="11" customFormat="1" ht="15.75">
      <c r="A130" s="16" t="s">
        <v>59</v>
      </c>
      <c r="B130" s="16">
        <v>84.3</v>
      </c>
      <c r="C130" s="16">
        <v>52.2</v>
      </c>
      <c r="D130" s="23">
        <f t="shared" si="8"/>
        <v>0.61921708185053381</v>
      </c>
      <c r="E130" s="16"/>
      <c r="F130" s="24">
        <v>8.14E-2</v>
      </c>
      <c r="G130" s="24">
        <v>6.7000000000000002E-3</v>
      </c>
      <c r="H130" s="24">
        <v>2.157</v>
      </c>
      <c r="I130" s="24">
        <v>0.17</v>
      </c>
      <c r="J130" s="24">
        <v>0.1956</v>
      </c>
      <c r="K130" s="24">
        <v>2.8999999999999998E-3</v>
      </c>
      <c r="L130" s="24">
        <v>5.6300000000000003E-2</v>
      </c>
      <c r="M130" s="24">
        <v>6.3E-3</v>
      </c>
      <c r="N130" s="23">
        <v>0.13200999999999999</v>
      </c>
      <c r="O130" s="23"/>
      <c r="P130" s="35">
        <v>1151</v>
      </c>
      <c r="Q130" s="35">
        <v>15</v>
      </c>
      <c r="R130" s="35">
        <v>1164</v>
      </c>
      <c r="S130" s="35">
        <v>56</v>
      </c>
      <c r="T130" s="35">
        <v>1226</v>
      </c>
      <c r="U130" s="35">
        <v>170</v>
      </c>
      <c r="V130" s="25">
        <f t="shared" si="9"/>
        <v>1151</v>
      </c>
      <c r="W130" s="25">
        <f t="shared" si="10"/>
        <v>15</v>
      </c>
      <c r="X130" s="26"/>
      <c r="Y130" s="36">
        <f t="shared" si="11"/>
        <v>1.1168384879725086</v>
      </c>
    </row>
    <row r="131" spans="1:25" s="11" customFormat="1" ht="15.75">
      <c r="A131" s="16" t="s">
        <v>60</v>
      </c>
      <c r="B131" s="16">
        <v>48.1</v>
      </c>
      <c r="C131" s="16">
        <v>27.4</v>
      </c>
      <c r="D131" s="23">
        <f t="shared" si="8"/>
        <v>0.56964656964656957</v>
      </c>
      <c r="E131" s="16"/>
      <c r="F131" s="24">
        <v>8.0600000000000005E-2</v>
      </c>
      <c r="G131" s="24">
        <v>7.7000000000000002E-3</v>
      </c>
      <c r="H131" s="24">
        <v>1.96</v>
      </c>
      <c r="I131" s="24">
        <v>0.19</v>
      </c>
      <c r="J131" s="24">
        <v>0.1804</v>
      </c>
      <c r="K131" s="24">
        <v>4.1999999999999997E-3</v>
      </c>
      <c r="L131" s="24">
        <v>5.8500000000000003E-2</v>
      </c>
      <c r="M131" s="24">
        <v>7.4000000000000003E-3</v>
      </c>
      <c r="N131" s="23">
        <v>0.13865</v>
      </c>
      <c r="O131" s="23"/>
      <c r="P131" s="35">
        <v>1069</v>
      </c>
      <c r="Q131" s="35">
        <v>24</v>
      </c>
      <c r="R131" s="35">
        <v>1095</v>
      </c>
      <c r="S131" s="35">
        <v>61</v>
      </c>
      <c r="T131" s="35">
        <v>1230</v>
      </c>
      <c r="U131" s="35">
        <v>180</v>
      </c>
      <c r="V131" s="25">
        <f t="shared" si="9"/>
        <v>1069</v>
      </c>
      <c r="W131" s="25">
        <f t="shared" si="10"/>
        <v>24</v>
      </c>
      <c r="X131" s="26"/>
      <c r="Y131" s="36">
        <f t="shared" si="11"/>
        <v>2.3744292237442921</v>
      </c>
    </row>
    <row r="132" spans="1:25" s="11" customFormat="1" ht="15.75">
      <c r="A132" s="16" t="s">
        <v>61</v>
      </c>
      <c r="B132" s="16">
        <v>822</v>
      </c>
      <c r="C132" s="16">
        <v>277</v>
      </c>
      <c r="D132" s="23">
        <f t="shared" si="8"/>
        <v>0.33698296836982966</v>
      </c>
      <c r="E132" s="16"/>
      <c r="F132" s="24">
        <v>4.99E-2</v>
      </c>
      <c r="G132" s="24">
        <v>4.4999999999999997E-3</v>
      </c>
      <c r="H132" s="24">
        <v>0.12540000000000001</v>
      </c>
      <c r="I132" s="24">
        <v>1.0999999999999999E-2</v>
      </c>
      <c r="J132" s="24">
        <v>1.874E-2</v>
      </c>
      <c r="K132" s="24">
        <v>2.9E-4</v>
      </c>
      <c r="L132" s="24">
        <v>5.8799999999999998E-3</v>
      </c>
      <c r="M132" s="24">
        <v>6.8999999999999997E-4</v>
      </c>
      <c r="N132" s="23">
        <v>2.0999E-2</v>
      </c>
      <c r="O132" s="23"/>
      <c r="P132" s="35">
        <v>119.7</v>
      </c>
      <c r="Q132" s="35">
        <v>1.9</v>
      </c>
      <c r="R132" s="35">
        <v>119.7</v>
      </c>
      <c r="S132" s="35">
        <v>10</v>
      </c>
      <c r="T132" s="35">
        <v>180</v>
      </c>
      <c r="U132" s="35">
        <v>200</v>
      </c>
      <c r="V132" s="25">
        <f t="shared" si="9"/>
        <v>119.7</v>
      </c>
      <c r="W132" s="25">
        <f t="shared" si="10"/>
        <v>1.9</v>
      </c>
      <c r="X132" s="26"/>
      <c r="Y132" s="36">
        <f t="shared" si="11"/>
        <v>0</v>
      </c>
    </row>
    <row r="133" spans="1:25" s="11" customFormat="1" ht="15.75">
      <c r="A133" s="16" t="s">
        <v>62</v>
      </c>
      <c r="B133" s="16">
        <v>897</v>
      </c>
      <c r="C133" s="16">
        <v>698</v>
      </c>
      <c r="D133" s="23">
        <f t="shared" si="8"/>
        <v>0.77814938684503898</v>
      </c>
      <c r="E133" s="16"/>
      <c r="F133" s="24">
        <v>5.8299999999999998E-2</v>
      </c>
      <c r="G133" s="24">
        <v>5.3E-3</v>
      </c>
      <c r="H133" s="24">
        <v>0.14680000000000001</v>
      </c>
      <c r="I133" s="24">
        <v>1.2999999999999999E-2</v>
      </c>
      <c r="J133" s="24">
        <v>1.8749999999999999E-2</v>
      </c>
      <c r="K133" s="24">
        <v>2.4000000000000001E-4</v>
      </c>
      <c r="L133" s="24">
        <v>6.4099999999999999E-3</v>
      </c>
      <c r="M133" s="24">
        <v>7.2999999999999996E-4</v>
      </c>
      <c r="N133" s="23">
        <v>-8.7141999999999997E-2</v>
      </c>
      <c r="O133" s="23"/>
      <c r="P133" s="35">
        <v>119.7</v>
      </c>
      <c r="Q133" s="35">
        <v>1.5</v>
      </c>
      <c r="R133" s="35">
        <v>138.9</v>
      </c>
      <c r="S133" s="35">
        <v>11</v>
      </c>
      <c r="T133" s="35">
        <v>500</v>
      </c>
      <c r="U133" s="35">
        <v>190</v>
      </c>
      <c r="V133" s="25">
        <f t="shared" si="9"/>
        <v>119.7</v>
      </c>
      <c r="W133" s="25">
        <f t="shared" si="10"/>
        <v>1.5</v>
      </c>
      <c r="X133" s="26"/>
      <c r="Y133" s="36">
        <f t="shared" si="11"/>
        <v>13.822894168466524</v>
      </c>
    </row>
    <row r="134" spans="1:25" s="11" customFormat="1" ht="15.75">
      <c r="A134" s="16" t="s">
        <v>63</v>
      </c>
      <c r="B134" s="16">
        <v>292.60000000000002</v>
      </c>
      <c r="C134" s="16">
        <v>95.7</v>
      </c>
      <c r="D134" s="23">
        <f t="shared" si="8"/>
        <v>0.32706766917293234</v>
      </c>
      <c r="E134" s="16"/>
      <c r="F134" s="24">
        <v>4.9599999999999998E-2</v>
      </c>
      <c r="G134" s="24">
        <v>6.1000000000000004E-3</v>
      </c>
      <c r="H134" s="24">
        <v>0.125</v>
      </c>
      <c r="I134" s="24">
        <v>1.4999999999999999E-2</v>
      </c>
      <c r="J134" s="24">
        <v>1.866E-2</v>
      </c>
      <c r="K134" s="24">
        <v>4.2000000000000002E-4</v>
      </c>
      <c r="L134" s="24">
        <v>6.0000000000000001E-3</v>
      </c>
      <c r="M134" s="24">
        <v>8.0000000000000004E-4</v>
      </c>
      <c r="N134" s="23">
        <v>0.11438</v>
      </c>
      <c r="O134" s="23"/>
      <c r="P134" s="35">
        <v>119.2</v>
      </c>
      <c r="Q134" s="35">
        <v>2.7</v>
      </c>
      <c r="R134" s="35">
        <v>119</v>
      </c>
      <c r="S134" s="35">
        <v>14</v>
      </c>
      <c r="T134" s="35">
        <v>170</v>
      </c>
      <c r="U134" s="35">
        <v>240</v>
      </c>
      <c r="V134" s="25">
        <f t="shared" si="9"/>
        <v>119.2</v>
      </c>
      <c r="W134" s="25">
        <f t="shared" si="10"/>
        <v>2.7</v>
      </c>
      <c r="X134" s="26"/>
      <c r="Y134" s="36">
        <f t="shared" si="11"/>
        <v>-0.1680672268907587</v>
      </c>
    </row>
    <row r="135" spans="1:25" s="11" customFormat="1" ht="15.75">
      <c r="A135" s="16" t="s">
        <v>64</v>
      </c>
      <c r="B135" s="16">
        <v>187.2</v>
      </c>
      <c r="C135" s="16">
        <v>104.92</v>
      </c>
      <c r="D135" s="23">
        <f t="shared" si="8"/>
        <v>0.56047008547008548</v>
      </c>
      <c r="E135" s="16"/>
      <c r="F135" s="24">
        <v>4.58E-2</v>
      </c>
      <c r="G135" s="24">
        <v>5.7000000000000002E-3</v>
      </c>
      <c r="H135" s="24">
        <v>0.14199999999999999</v>
      </c>
      <c r="I135" s="24">
        <v>1.7000000000000001E-2</v>
      </c>
      <c r="J135" s="24">
        <v>2.1510000000000001E-2</v>
      </c>
      <c r="K135" s="24">
        <v>7.2999999999999996E-4</v>
      </c>
      <c r="L135" s="24">
        <v>6.5300000000000002E-3</v>
      </c>
      <c r="M135" s="24">
        <v>8.1999999999999998E-4</v>
      </c>
      <c r="N135" s="23">
        <v>2.2464000000000001E-2</v>
      </c>
      <c r="O135" s="23"/>
      <c r="P135" s="35">
        <v>137.1</v>
      </c>
      <c r="Q135" s="35">
        <v>4.5999999999999996</v>
      </c>
      <c r="R135" s="35">
        <v>134</v>
      </c>
      <c r="S135" s="35">
        <v>15</v>
      </c>
      <c r="T135" s="35">
        <v>110</v>
      </c>
      <c r="U135" s="35">
        <v>230</v>
      </c>
      <c r="V135" s="25">
        <f t="shared" si="9"/>
        <v>137.1</v>
      </c>
      <c r="W135" s="25">
        <f t="shared" si="10"/>
        <v>4.5999999999999996</v>
      </c>
      <c r="X135" s="26"/>
      <c r="Y135" s="36">
        <f t="shared" si="11"/>
        <v>-2.3134328358208913</v>
      </c>
    </row>
    <row r="136" spans="1:25" s="11" customFormat="1" ht="15.75">
      <c r="A136" s="16" t="s">
        <v>65</v>
      </c>
      <c r="B136" s="16">
        <v>48.1</v>
      </c>
      <c r="C136" s="16">
        <v>21</v>
      </c>
      <c r="D136" s="23">
        <f t="shared" si="8"/>
        <v>0.43659043659043656</v>
      </c>
      <c r="E136" s="16"/>
      <c r="F136" s="24">
        <v>0.16300000000000001</v>
      </c>
      <c r="G136" s="24">
        <v>1.2999999999999999E-2</v>
      </c>
      <c r="H136" s="24">
        <v>10.119999999999999</v>
      </c>
      <c r="I136" s="24">
        <v>0.77</v>
      </c>
      <c r="J136" s="24">
        <v>0.45910000000000001</v>
      </c>
      <c r="K136" s="24">
        <v>6.4999999999999997E-3</v>
      </c>
      <c r="L136" s="24">
        <v>0.124</v>
      </c>
      <c r="M136" s="24">
        <v>1.4E-2</v>
      </c>
      <c r="N136" s="23">
        <v>6.6261000000000002E-3</v>
      </c>
      <c r="O136" s="23"/>
      <c r="P136" s="35">
        <v>2435</v>
      </c>
      <c r="Q136" s="35">
        <v>29</v>
      </c>
      <c r="R136" s="35">
        <v>2443</v>
      </c>
      <c r="S136" s="35">
        <v>71</v>
      </c>
      <c r="T136" s="35">
        <v>2477</v>
      </c>
      <c r="U136" s="35">
        <v>130</v>
      </c>
      <c r="V136" s="25">
        <f t="shared" si="9"/>
        <v>2477</v>
      </c>
      <c r="W136" s="25">
        <f t="shared" si="10"/>
        <v>130</v>
      </c>
      <c r="X136" s="26"/>
      <c r="Y136" s="36">
        <f t="shared" si="11"/>
        <v>0.32746623004502662</v>
      </c>
    </row>
    <row r="137" spans="1:25" s="11" customFormat="1" ht="15.75">
      <c r="A137" s="16" t="s">
        <v>66</v>
      </c>
      <c r="B137" s="16">
        <v>146.5</v>
      </c>
      <c r="C137" s="16">
        <v>106.5</v>
      </c>
      <c r="D137" s="23">
        <f t="shared" si="8"/>
        <v>0.726962457337884</v>
      </c>
      <c r="E137" s="16"/>
      <c r="F137" s="24">
        <v>7.3999999999999996E-2</v>
      </c>
      <c r="G137" s="24">
        <v>5.8999999999999999E-3</v>
      </c>
      <c r="H137" s="24">
        <v>1.704</v>
      </c>
      <c r="I137" s="24">
        <v>0.13</v>
      </c>
      <c r="J137" s="24">
        <v>0.1706</v>
      </c>
      <c r="K137" s="24">
        <v>2.0999999999999999E-3</v>
      </c>
      <c r="L137" s="24">
        <v>4.87E-2</v>
      </c>
      <c r="M137" s="24">
        <v>5.4999999999999997E-3</v>
      </c>
      <c r="N137" s="23">
        <v>0.15864</v>
      </c>
      <c r="O137" s="23"/>
      <c r="P137" s="35">
        <v>1017</v>
      </c>
      <c r="Q137" s="35">
        <v>11</v>
      </c>
      <c r="R137" s="35">
        <v>1014</v>
      </c>
      <c r="S137" s="35">
        <v>50</v>
      </c>
      <c r="T137" s="35">
        <v>1036</v>
      </c>
      <c r="U137" s="35">
        <v>170</v>
      </c>
      <c r="V137" s="25">
        <f t="shared" si="9"/>
        <v>1017</v>
      </c>
      <c r="W137" s="25">
        <f t="shared" si="10"/>
        <v>11</v>
      </c>
      <c r="X137" s="26"/>
      <c r="Y137" s="36">
        <f t="shared" si="11"/>
        <v>-0.29585798816568049</v>
      </c>
    </row>
    <row r="138" spans="1:25" s="11" customFormat="1" ht="15.75">
      <c r="A138" s="16" t="s">
        <v>67</v>
      </c>
      <c r="B138" s="16">
        <v>176.7</v>
      </c>
      <c r="C138" s="16">
        <v>73.400000000000006</v>
      </c>
      <c r="D138" s="23">
        <f t="shared" si="8"/>
        <v>0.41539332201471424</v>
      </c>
      <c r="E138" s="16"/>
      <c r="F138" s="24">
        <v>9.06E-2</v>
      </c>
      <c r="G138" s="24">
        <v>7.1000000000000004E-3</v>
      </c>
      <c r="H138" s="24">
        <v>3.0110000000000001</v>
      </c>
      <c r="I138" s="24">
        <v>0.23</v>
      </c>
      <c r="J138" s="24">
        <v>0.24349999999999999</v>
      </c>
      <c r="K138" s="24">
        <v>2.8E-3</v>
      </c>
      <c r="L138" s="24">
        <v>6.9800000000000001E-2</v>
      </c>
      <c r="M138" s="24">
        <v>7.9000000000000008E-3</v>
      </c>
      <c r="N138" s="23">
        <v>-4.2188000000000003E-2</v>
      </c>
      <c r="O138" s="23"/>
      <c r="P138" s="35">
        <v>1405</v>
      </c>
      <c r="Q138" s="35">
        <v>15</v>
      </c>
      <c r="R138" s="35">
        <v>1411</v>
      </c>
      <c r="S138" s="35">
        <v>59</v>
      </c>
      <c r="T138" s="35">
        <v>1437</v>
      </c>
      <c r="U138" s="35">
        <v>150</v>
      </c>
      <c r="V138" s="25">
        <f t="shared" si="9"/>
        <v>1437</v>
      </c>
      <c r="W138" s="25">
        <f t="shared" si="10"/>
        <v>150</v>
      </c>
      <c r="X138" s="26"/>
      <c r="Y138" s="36">
        <f t="shared" si="11"/>
        <v>0.42523033309709424</v>
      </c>
    </row>
    <row r="139" spans="1:25" s="11" customFormat="1" ht="15.75">
      <c r="A139" s="16" t="s">
        <v>68</v>
      </c>
      <c r="B139" s="16">
        <v>396</v>
      </c>
      <c r="C139" s="16">
        <v>90</v>
      </c>
      <c r="D139" s="23">
        <f t="shared" si="8"/>
        <v>0.22727272727272727</v>
      </c>
      <c r="E139" s="16"/>
      <c r="F139" s="24">
        <v>6.88E-2</v>
      </c>
      <c r="G139" s="24">
        <v>5.3E-3</v>
      </c>
      <c r="H139" s="24">
        <v>1.262</v>
      </c>
      <c r="I139" s="24">
        <v>9.8000000000000004E-2</v>
      </c>
      <c r="J139" s="24">
        <v>0.1366</v>
      </c>
      <c r="K139" s="24">
        <v>2.3E-3</v>
      </c>
      <c r="L139" s="24">
        <v>4.3099999999999999E-2</v>
      </c>
      <c r="M139" s="24">
        <v>5.0000000000000001E-3</v>
      </c>
      <c r="N139" s="23">
        <v>0.53715999999999997</v>
      </c>
      <c r="O139" s="23"/>
      <c r="P139" s="35">
        <v>825</v>
      </c>
      <c r="Q139" s="35">
        <v>13</v>
      </c>
      <c r="R139" s="35">
        <v>828</v>
      </c>
      <c r="S139" s="35">
        <v>44</v>
      </c>
      <c r="T139" s="35">
        <v>890</v>
      </c>
      <c r="U139" s="35">
        <v>170</v>
      </c>
      <c r="V139" s="25">
        <f t="shared" si="9"/>
        <v>825</v>
      </c>
      <c r="W139" s="25">
        <f t="shared" si="10"/>
        <v>13</v>
      </c>
      <c r="X139" s="26"/>
      <c r="Y139" s="36">
        <f t="shared" si="11"/>
        <v>0.36231884057971014</v>
      </c>
    </row>
    <row r="140" spans="1:25" s="11" customFormat="1" ht="15.75">
      <c r="A140" s="16" t="s">
        <v>70</v>
      </c>
      <c r="B140" s="16">
        <v>372</v>
      </c>
      <c r="C140" s="16">
        <v>59.7</v>
      </c>
      <c r="D140" s="23">
        <f t="shared" si="8"/>
        <v>0.16048387096774194</v>
      </c>
      <c r="E140" s="16"/>
      <c r="F140" s="24">
        <v>7.3099999999999998E-2</v>
      </c>
      <c r="G140" s="24">
        <v>5.7999999999999996E-3</v>
      </c>
      <c r="H140" s="24">
        <v>1.163</v>
      </c>
      <c r="I140" s="24">
        <v>9.2999999999999999E-2</v>
      </c>
      <c r="J140" s="24">
        <v>0.11609999999999999</v>
      </c>
      <c r="K140" s="24">
        <v>1.6999999999999999E-3</v>
      </c>
      <c r="L140" s="24">
        <v>4.7800000000000002E-2</v>
      </c>
      <c r="M140" s="24">
        <v>5.4999999999999997E-3</v>
      </c>
      <c r="N140" s="23">
        <v>0.24576000000000001</v>
      </c>
      <c r="O140" s="23"/>
      <c r="P140" s="35">
        <v>708</v>
      </c>
      <c r="Q140" s="35">
        <v>9.8000000000000007</v>
      </c>
      <c r="R140" s="35">
        <v>783</v>
      </c>
      <c r="S140" s="35">
        <v>43</v>
      </c>
      <c r="T140" s="35">
        <v>1023</v>
      </c>
      <c r="U140" s="35">
        <v>160</v>
      </c>
      <c r="V140" s="25">
        <f t="shared" si="9"/>
        <v>708</v>
      </c>
      <c r="W140" s="25">
        <f t="shared" si="10"/>
        <v>9.8000000000000007</v>
      </c>
      <c r="X140" s="26"/>
      <c r="Y140" s="36">
        <f t="shared" si="11"/>
        <v>9.5785440613026829</v>
      </c>
    </row>
    <row r="141" spans="1:25" s="11" customFormat="1" ht="15.75">
      <c r="A141" s="16" t="s">
        <v>71</v>
      </c>
      <c r="B141" s="16">
        <v>518</v>
      </c>
      <c r="C141" s="16">
        <v>125.6</v>
      </c>
      <c r="D141" s="23">
        <f t="shared" si="8"/>
        <v>0.24247104247104245</v>
      </c>
      <c r="E141" s="16"/>
      <c r="F141" s="24">
        <v>7.4499999999999997E-2</v>
      </c>
      <c r="G141" s="24">
        <v>5.7000000000000002E-3</v>
      </c>
      <c r="H141" s="24">
        <v>1.655</v>
      </c>
      <c r="I141" s="24">
        <v>0.12</v>
      </c>
      <c r="J141" s="24">
        <v>0.16420000000000001</v>
      </c>
      <c r="K141" s="24">
        <v>1.1999999999999999E-3</v>
      </c>
      <c r="L141" s="24">
        <v>4.7100000000000003E-2</v>
      </c>
      <c r="M141" s="24">
        <v>5.3E-3</v>
      </c>
      <c r="N141" s="23">
        <v>2.4704E-2</v>
      </c>
      <c r="O141" s="23"/>
      <c r="P141" s="35">
        <v>980.2</v>
      </c>
      <c r="Q141" s="35">
        <v>6.7</v>
      </c>
      <c r="R141" s="35">
        <v>993</v>
      </c>
      <c r="S141" s="35">
        <v>49</v>
      </c>
      <c r="T141" s="35">
        <v>1055</v>
      </c>
      <c r="U141" s="35">
        <v>160</v>
      </c>
      <c r="V141" s="25">
        <f t="shared" si="9"/>
        <v>980.2</v>
      </c>
      <c r="W141" s="25">
        <f t="shared" si="10"/>
        <v>6.7</v>
      </c>
      <c r="X141" s="26"/>
      <c r="Y141" s="36">
        <f t="shared" si="11"/>
        <v>1.2890231621349399</v>
      </c>
    </row>
    <row r="142" spans="1:25" s="11" customFormat="1" ht="15.75">
      <c r="A142" s="16" t="s">
        <v>72</v>
      </c>
      <c r="B142" s="16">
        <v>1039</v>
      </c>
      <c r="C142" s="16">
        <v>1189</v>
      </c>
      <c r="D142" s="23">
        <f t="shared" si="8"/>
        <v>1.1443695861405196</v>
      </c>
      <c r="E142" s="16"/>
      <c r="F142" s="24">
        <v>5.9700000000000003E-2</v>
      </c>
      <c r="G142" s="24">
        <v>5.1999999999999998E-3</v>
      </c>
      <c r="H142" s="24">
        <v>0.1492</v>
      </c>
      <c r="I142" s="24">
        <v>1.2999999999999999E-2</v>
      </c>
      <c r="J142" s="24">
        <v>1.839E-2</v>
      </c>
      <c r="K142" s="24">
        <v>2.4000000000000001E-4</v>
      </c>
      <c r="L142" s="24">
        <v>6.1199999999999996E-3</v>
      </c>
      <c r="M142" s="24">
        <v>6.8999999999999997E-4</v>
      </c>
      <c r="N142" s="23">
        <v>-1.3832E-3</v>
      </c>
      <c r="O142" s="23"/>
      <c r="P142" s="35">
        <v>117.5</v>
      </c>
      <c r="Q142" s="35">
        <v>1.5</v>
      </c>
      <c r="R142" s="35">
        <v>141</v>
      </c>
      <c r="S142" s="35">
        <v>11</v>
      </c>
      <c r="T142" s="35">
        <v>560</v>
      </c>
      <c r="U142" s="35">
        <v>190</v>
      </c>
      <c r="V142" s="25">
        <f t="shared" si="9"/>
        <v>117.5</v>
      </c>
      <c r="W142" s="25">
        <f t="shared" si="10"/>
        <v>1.5</v>
      </c>
      <c r="X142" s="26"/>
      <c r="Y142" s="36">
        <f t="shared" si="11"/>
        <v>16.666666666666668</v>
      </c>
    </row>
    <row r="143" spans="1:25" s="11" customFormat="1" ht="15.75">
      <c r="A143" s="16" t="s">
        <v>75</v>
      </c>
      <c r="B143" s="16">
        <v>567</v>
      </c>
      <c r="C143" s="16">
        <v>244</v>
      </c>
      <c r="D143" s="23">
        <f t="shared" si="8"/>
        <v>0.43033509700176364</v>
      </c>
      <c r="E143" s="16"/>
      <c r="F143" s="24">
        <v>5.1200000000000002E-2</v>
      </c>
      <c r="G143" s="24">
        <v>4.1999999999999997E-3</v>
      </c>
      <c r="H143" s="24">
        <v>0.23280000000000001</v>
      </c>
      <c r="I143" s="24">
        <v>1.9E-2</v>
      </c>
      <c r="J143" s="24">
        <v>3.347E-2</v>
      </c>
      <c r="K143" s="24">
        <v>5.1999999999999995E-4</v>
      </c>
      <c r="L143" s="24">
        <v>1.0120000000000001E-2</v>
      </c>
      <c r="M143" s="24">
        <v>1.1999999999999999E-3</v>
      </c>
      <c r="N143" s="23">
        <v>0.28316999999999998</v>
      </c>
      <c r="O143" s="23"/>
      <c r="P143" s="35">
        <v>212.2</v>
      </c>
      <c r="Q143" s="35">
        <v>3.2</v>
      </c>
      <c r="R143" s="35">
        <v>212.2</v>
      </c>
      <c r="S143" s="35">
        <v>16</v>
      </c>
      <c r="T143" s="35">
        <v>242</v>
      </c>
      <c r="U143" s="35">
        <v>190</v>
      </c>
      <c r="V143" s="25">
        <f t="shared" si="9"/>
        <v>212.2</v>
      </c>
      <c r="W143" s="25">
        <f t="shared" si="10"/>
        <v>3.2</v>
      </c>
      <c r="X143" s="26"/>
      <c r="Y143" s="36">
        <f t="shared" si="11"/>
        <v>0</v>
      </c>
    </row>
    <row r="144" spans="1:25" s="11" customFormat="1" ht="15.75">
      <c r="A144" s="16" t="s">
        <v>118</v>
      </c>
      <c r="B144" s="16">
        <v>383</v>
      </c>
      <c r="C144" s="16">
        <v>191.4</v>
      </c>
      <c r="D144" s="23">
        <f t="shared" si="8"/>
        <v>0.49973890339425586</v>
      </c>
      <c r="E144" s="16"/>
      <c r="F144" s="24">
        <v>5.0900000000000001E-2</v>
      </c>
      <c r="G144" s="24">
        <v>4.7999999999999996E-3</v>
      </c>
      <c r="H144" s="24">
        <v>0.16009999999999999</v>
      </c>
      <c r="I144" s="24">
        <v>1.4999999999999999E-2</v>
      </c>
      <c r="J144" s="24">
        <v>2.334E-2</v>
      </c>
      <c r="K144" s="24">
        <v>3.6000000000000002E-4</v>
      </c>
      <c r="L144" s="24">
        <v>7.0400000000000003E-3</v>
      </c>
      <c r="M144" s="24">
        <v>8.3000000000000001E-4</v>
      </c>
      <c r="N144" s="23">
        <v>-4.0737000000000002E-2</v>
      </c>
      <c r="O144" s="23"/>
      <c r="P144" s="35">
        <v>148.69999999999999</v>
      </c>
      <c r="Q144" s="35">
        <v>2.2999999999999998</v>
      </c>
      <c r="R144" s="35">
        <v>150.4</v>
      </c>
      <c r="S144" s="35">
        <v>13</v>
      </c>
      <c r="T144" s="35">
        <v>210</v>
      </c>
      <c r="U144" s="35">
        <v>210</v>
      </c>
      <c r="V144" s="25">
        <f t="shared" si="9"/>
        <v>148.69999999999999</v>
      </c>
      <c r="W144" s="25">
        <f t="shared" si="10"/>
        <v>2.2999999999999998</v>
      </c>
      <c r="X144" s="26"/>
      <c r="Y144" s="36">
        <f t="shared" si="11"/>
        <v>1.1303191489361815</v>
      </c>
    </row>
    <row r="145" spans="1:25" s="11" customFormat="1" ht="15.75">
      <c r="A145" s="16" t="s">
        <v>119</v>
      </c>
      <c r="B145" s="16">
        <v>166.7</v>
      </c>
      <c r="C145" s="16">
        <v>74.5</v>
      </c>
      <c r="D145" s="23">
        <f t="shared" si="8"/>
        <v>0.44691061787642472</v>
      </c>
      <c r="E145" s="16"/>
      <c r="F145" s="24">
        <v>5.2600000000000001E-2</v>
      </c>
      <c r="G145" s="24">
        <v>7.4999999999999997E-3</v>
      </c>
      <c r="H145" s="24">
        <v>0.13</v>
      </c>
      <c r="I145" s="24">
        <v>1.7999999999999999E-2</v>
      </c>
      <c r="J145" s="24">
        <v>1.8679999999999999E-2</v>
      </c>
      <c r="K145" s="24">
        <v>6.3000000000000003E-4</v>
      </c>
      <c r="L145" s="24">
        <v>5.9500000000000004E-3</v>
      </c>
      <c r="M145" s="24">
        <v>8.4999999999999995E-4</v>
      </c>
      <c r="N145" s="23">
        <v>-7.4571000000000004E-3</v>
      </c>
      <c r="O145" s="23"/>
      <c r="P145" s="35">
        <v>119.3</v>
      </c>
      <c r="Q145" s="35">
        <v>4</v>
      </c>
      <c r="R145" s="35">
        <v>123</v>
      </c>
      <c r="S145" s="35">
        <v>16</v>
      </c>
      <c r="T145" s="35">
        <v>190</v>
      </c>
      <c r="U145" s="35">
        <v>270</v>
      </c>
      <c r="V145" s="25">
        <f t="shared" si="9"/>
        <v>119.3</v>
      </c>
      <c r="W145" s="25">
        <f t="shared" si="10"/>
        <v>4</v>
      </c>
      <c r="X145" s="26"/>
      <c r="Y145" s="36">
        <f t="shared" si="11"/>
        <v>3.0081300813008154</v>
      </c>
    </row>
    <row r="146" spans="1:25" s="11" customFormat="1" ht="15.75">
      <c r="A146" s="16" t="s">
        <v>120</v>
      </c>
      <c r="B146" s="16">
        <v>225</v>
      </c>
      <c r="C146" s="16">
        <v>38.82</v>
      </c>
      <c r="D146" s="23">
        <f t="shared" si="8"/>
        <v>0.17253333333333334</v>
      </c>
      <c r="E146" s="16"/>
      <c r="F146" s="24">
        <v>5.1700000000000003E-2</v>
      </c>
      <c r="G146" s="24">
        <v>4.7999999999999996E-3</v>
      </c>
      <c r="H146" s="24">
        <v>0.27900000000000003</v>
      </c>
      <c r="I146" s="24">
        <v>2.5999999999999999E-2</v>
      </c>
      <c r="J146" s="24">
        <v>3.9629999999999999E-2</v>
      </c>
      <c r="K146" s="24">
        <v>6.4999999999999997E-4</v>
      </c>
      <c r="L146" s="24">
        <v>1.3599999999999999E-2</v>
      </c>
      <c r="M146" s="24">
        <v>1.9E-3</v>
      </c>
      <c r="N146" s="23">
        <v>0.26268000000000002</v>
      </c>
      <c r="O146" s="23"/>
      <c r="P146" s="35">
        <v>250.5</v>
      </c>
      <c r="Q146" s="35">
        <v>4</v>
      </c>
      <c r="R146" s="35">
        <v>249</v>
      </c>
      <c r="S146" s="35">
        <v>20</v>
      </c>
      <c r="T146" s="35">
        <v>230</v>
      </c>
      <c r="U146" s="35">
        <v>190</v>
      </c>
      <c r="V146" s="25">
        <f t="shared" si="9"/>
        <v>250.5</v>
      </c>
      <c r="W146" s="25">
        <f t="shared" si="10"/>
        <v>4</v>
      </c>
      <c r="X146" s="26"/>
      <c r="Y146" s="36">
        <f t="shared" si="11"/>
        <v>-0.60240963855421692</v>
      </c>
    </row>
    <row r="147" spans="1:25" s="11" customFormat="1" ht="15.75">
      <c r="A147" s="16" t="s">
        <v>121</v>
      </c>
      <c r="B147" s="16">
        <v>595</v>
      </c>
      <c r="C147" s="16">
        <v>389.7</v>
      </c>
      <c r="D147" s="23">
        <f t="shared" si="8"/>
        <v>0.65495798319327725</v>
      </c>
      <c r="E147" s="16"/>
      <c r="F147" s="24">
        <v>5.2299999999999999E-2</v>
      </c>
      <c r="G147" s="24">
        <v>4.7000000000000002E-3</v>
      </c>
      <c r="H147" s="24">
        <v>0.16700000000000001</v>
      </c>
      <c r="I147" s="24">
        <v>1.4999999999999999E-2</v>
      </c>
      <c r="J147" s="24">
        <v>2.2870000000000001E-2</v>
      </c>
      <c r="K147" s="24">
        <v>3.8000000000000002E-4</v>
      </c>
      <c r="L147" s="24">
        <v>7.4900000000000001E-3</v>
      </c>
      <c r="M147" s="24">
        <v>8.9999999999999998E-4</v>
      </c>
      <c r="N147" s="23">
        <v>0.15087999999999999</v>
      </c>
      <c r="O147" s="23"/>
      <c r="P147" s="35">
        <v>145.69999999999999</v>
      </c>
      <c r="Q147" s="35">
        <v>2.4</v>
      </c>
      <c r="R147" s="35">
        <v>156</v>
      </c>
      <c r="S147" s="35">
        <v>13</v>
      </c>
      <c r="T147" s="35">
        <v>270</v>
      </c>
      <c r="U147" s="35">
        <v>190</v>
      </c>
      <c r="V147" s="25">
        <f t="shared" si="9"/>
        <v>145.69999999999999</v>
      </c>
      <c r="W147" s="25">
        <f t="shared" si="10"/>
        <v>2.4</v>
      </c>
      <c r="X147" s="26"/>
      <c r="Y147" s="36">
        <f t="shared" si="11"/>
        <v>6.6025641025641102</v>
      </c>
    </row>
    <row r="148" spans="1:25" s="11" customFormat="1" ht="15.75">
      <c r="A148" s="16" t="s">
        <v>122</v>
      </c>
      <c r="B148" s="16">
        <v>141</v>
      </c>
      <c r="C148" s="16">
        <v>43.1</v>
      </c>
      <c r="D148" s="23">
        <f t="shared" si="8"/>
        <v>0.30567375886524822</v>
      </c>
      <c r="E148" s="16"/>
      <c r="F148" s="24">
        <v>5.4100000000000002E-2</v>
      </c>
      <c r="G148" s="24">
        <v>5.7999999999999996E-3</v>
      </c>
      <c r="H148" s="24">
        <v>0.27100000000000002</v>
      </c>
      <c r="I148" s="24">
        <v>2.8000000000000001E-2</v>
      </c>
      <c r="J148" s="24">
        <v>3.696E-2</v>
      </c>
      <c r="K148" s="24">
        <v>8.3000000000000001E-4</v>
      </c>
      <c r="L148" s="24">
        <v>1.1259999999999999E-2</v>
      </c>
      <c r="M148" s="24">
        <v>1.6000000000000001E-3</v>
      </c>
      <c r="N148" s="23">
        <v>-0.11892</v>
      </c>
      <c r="O148" s="23"/>
      <c r="P148" s="35">
        <v>234</v>
      </c>
      <c r="Q148" s="35">
        <v>5.2</v>
      </c>
      <c r="R148" s="35">
        <v>242</v>
      </c>
      <c r="S148" s="35">
        <v>22</v>
      </c>
      <c r="T148" s="35">
        <v>300</v>
      </c>
      <c r="U148" s="35">
        <v>230</v>
      </c>
      <c r="V148" s="25">
        <f t="shared" si="9"/>
        <v>234</v>
      </c>
      <c r="W148" s="25">
        <f t="shared" si="10"/>
        <v>5.2</v>
      </c>
      <c r="X148" s="26"/>
      <c r="Y148" s="36">
        <f t="shared" si="11"/>
        <v>3.3057851239669422</v>
      </c>
    </row>
    <row r="149" spans="1:25" s="11" customFormat="1" ht="15.75">
      <c r="A149" s="16" t="s">
        <v>123</v>
      </c>
      <c r="B149" s="16">
        <v>100.1</v>
      </c>
      <c r="C149" s="16">
        <v>44.5</v>
      </c>
      <c r="D149" s="23">
        <f t="shared" si="8"/>
        <v>0.4445554445554446</v>
      </c>
      <c r="E149" s="16"/>
      <c r="F149" s="24">
        <v>5.33E-2</v>
      </c>
      <c r="G149" s="24">
        <v>8.5000000000000006E-3</v>
      </c>
      <c r="H149" s="24">
        <v>0.17399999999999999</v>
      </c>
      <c r="I149" s="24">
        <v>3.5999999999999997E-2</v>
      </c>
      <c r="J149" s="24">
        <v>2.5499999999999998E-2</v>
      </c>
      <c r="K149" s="24">
        <v>1.1000000000000001E-3</v>
      </c>
      <c r="L149" s="24">
        <v>9.4999999999999998E-3</v>
      </c>
      <c r="M149" s="24">
        <v>1.6000000000000001E-3</v>
      </c>
      <c r="N149" s="23">
        <v>0.2344</v>
      </c>
      <c r="O149" s="23"/>
      <c r="P149" s="35">
        <v>162.4</v>
      </c>
      <c r="Q149" s="35">
        <v>7</v>
      </c>
      <c r="R149" s="35">
        <v>169</v>
      </c>
      <c r="S149" s="35">
        <v>29</v>
      </c>
      <c r="T149" s="35">
        <v>320</v>
      </c>
      <c r="U149" s="35">
        <v>310</v>
      </c>
      <c r="V149" s="25">
        <f t="shared" si="9"/>
        <v>162.4</v>
      </c>
      <c r="W149" s="25">
        <f t="shared" si="10"/>
        <v>7</v>
      </c>
      <c r="X149" s="26"/>
      <c r="Y149" s="36">
        <f t="shared" si="11"/>
        <v>3.9053254437869791</v>
      </c>
    </row>
    <row r="150" spans="1:25" s="11" customFormat="1" ht="15.75">
      <c r="A150" s="16" t="s">
        <v>124</v>
      </c>
      <c r="B150" s="16">
        <v>137.5</v>
      </c>
      <c r="C150" s="16">
        <v>35.5</v>
      </c>
      <c r="D150" s="23">
        <f t="shared" si="8"/>
        <v>0.25818181818181818</v>
      </c>
      <c r="E150" s="16"/>
      <c r="F150" s="24">
        <v>7.7899999999999997E-2</v>
      </c>
      <c r="G150" s="24">
        <v>6.1999999999999998E-3</v>
      </c>
      <c r="H150" s="24">
        <v>1.972</v>
      </c>
      <c r="I150" s="24">
        <v>0.15</v>
      </c>
      <c r="J150" s="24">
        <v>0.18459999999999999</v>
      </c>
      <c r="K150" s="24">
        <v>2.3E-3</v>
      </c>
      <c r="L150" s="24">
        <v>5.3499999999999999E-2</v>
      </c>
      <c r="M150" s="24">
        <v>6.4000000000000003E-3</v>
      </c>
      <c r="N150" s="23">
        <v>-1.8197999999999999E-2</v>
      </c>
      <c r="O150" s="23"/>
      <c r="P150" s="35">
        <v>1092</v>
      </c>
      <c r="Q150" s="35">
        <v>12</v>
      </c>
      <c r="R150" s="35">
        <v>1104</v>
      </c>
      <c r="S150" s="35">
        <v>52</v>
      </c>
      <c r="T150" s="35">
        <v>1130</v>
      </c>
      <c r="U150" s="35">
        <v>160</v>
      </c>
      <c r="V150" s="25">
        <f t="shared" si="9"/>
        <v>1092</v>
      </c>
      <c r="W150" s="25">
        <f t="shared" si="10"/>
        <v>12</v>
      </c>
      <c r="X150" s="26"/>
      <c r="Y150" s="36">
        <f t="shared" si="11"/>
        <v>1.0869565217391304</v>
      </c>
    </row>
    <row r="151" spans="1:25" s="11" customFormat="1" ht="15.75">
      <c r="A151" s="16" t="s">
        <v>125</v>
      </c>
      <c r="B151" s="16">
        <v>293</v>
      </c>
      <c r="C151" s="16">
        <v>313</v>
      </c>
      <c r="D151" s="23">
        <f t="shared" si="8"/>
        <v>1.0682593856655289</v>
      </c>
      <c r="E151" s="16"/>
      <c r="F151" s="24">
        <v>0.11219999999999999</v>
      </c>
      <c r="G151" s="24">
        <v>8.6E-3</v>
      </c>
      <c r="H151" s="24">
        <v>4.7130000000000001</v>
      </c>
      <c r="I151" s="24">
        <v>0.35</v>
      </c>
      <c r="J151" s="24">
        <v>0.30730000000000002</v>
      </c>
      <c r="K151" s="24">
        <v>2.5999999999999999E-3</v>
      </c>
      <c r="L151" s="24">
        <v>8.5260000000000002E-2</v>
      </c>
      <c r="M151" s="24">
        <v>9.4000000000000004E-3</v>
      </c>
      <c r="N151" s="23">
        <v>0.1135</v>
      </c>
      <c r="O151" s="23"/>
      <c r="P151" s="35">
        <v>1727</v>
      </c>
      <c r="Q151" s="35">
        <v>13</v>
      </c>
      <c r="R151" s="35">
        <v>1768</v>
      </c>
      <c r="S151" s="35">
        <v>63</v>
      </c>
      <c r="T151" s="35">
        <v>1835</v>
      </c>
      <c r="U151" s="35">
        <v>140</v>
      </c>
      <c r="V151" s="25">
        <f t="shared" si="9"/>
        <v>1835</v>
      </c>
      <c r="W151" s="25">
        <f t="shared" si="10"/>
        <v>140</v>
      </c>
      <c r="X151" s="26"/>
      <c r="Y151" s="36">
        <f t="shared" si="11"/>
        <v>2.319004524886878</v>
      </c>
    </row>
    <row r="152" spans="1:25" s="11" customFormat="1" ht="15.75">
      <c r="A152" s="16" t="s">
        <v>126</v>
      </c>
      <c r="B152" s="16">
        <v>228.7</v>
      </c>
      <c r="C152" s="16">
        <v>99.7</v>
      </c>
      <c r="D152" s="23">
        <f t="shared" si="8"/>
        <v>0.43594228246611283</v>
      </c>
      <c r="E152" s="16"/>
      <c r="F152" s="24">
        <v>0.108</v>
      </c>
      <c r="G152" s="24">
        <v>8.2000000000000007E-3</v>
      </c>
      <c r="H152" s="24">
        <v>4.5449999999999999</v>
      </c>
      <c r="I152" s="24">
        <v>0.34</v>
      </c>
      <c r="J152" s="24">
        <v>0.31090000000000001</v>
      </c>
      <c r="K152" s="24">
        <v>2.3E-3</v>
      </c>
      <c r="L152" s="24">
        <v>8.5900000000000004E-2</v>
      </c>
      <c r="M152" s="24">
        <v>9.5999999999999992E-3</v>
      </c>
      <c r="N152" s="23">
        <v>0.28754000000000002</v>
      </c>
      <c r="O152" s="23"/>
      <c r="P152" s="35">
        <v>1745</v>
      </c>
      <c r="Q152" s="35">
        <v>11</v>
      </c>
      <c r="R152" s="35">
        <v>1738</v>
      </c>
      <c r="S152" s="35">
        <v>62</v>
      </c>
      <c r="T152" s="35">
        <v>1771</v>
      </c>
      <c r="U152" s="35">
        <v>130</v>
      </c>
      <c r="V152" s="25">
        <f t="shared" si="9"/>
        <v>1771</v>
      </c>
      <c r="W152" s="25">
        <f t="shared" si="10"/>
        <v>130</v>
      </c>
      <c r="X152" s="26"/>
      <c r="Y152" s="36">
        <f t="shared" si="11"/>
        <v>-0.40276179516685845</v>
      </c>
    </row>
    <row r="153" spans="1:25" s="11" customFormat="1" ht="15.75">
      <c r="A153" s="16" t="s">
        <v>127</v>
      </c>
      <c r="B153" s="16">
        <v>343</v>
      </c>
      <c r="C153" s="16">
        <v>124.6</v>
      </c>
      <c r="D153" s="23">
        <f t="shared" si="8"/>
        <v>0.36326530612244895</v>
      </c>
      <c r="E153" s="16"/>
      <c r="F153" s="24">
        <v>4.8500000000000001E-2</v>
      </c>
      <c r="G153" s="24">
        <v>4.8999999999999998E-3</v>
      </c>
      <c r="H153" s="24">
        <v>0.1263</v>
      </c>
      <c r="I153" s="24">
        <v>1.2E-2</v>
      </c>
      <c r="J153" s="24">
        <v>1.9460000000000002E-2</v>
      </c>
      <c r="K153" s="24">
        <v>4.2000000000000002E-4</v>
      </c>
      <c r="L153" s="24">
        <v>6.1599999999999997E-3</v>
      </c>
      <c r="M153" s="24">
        <v>7.9000000000000001E-4</v>
      </c>
      <c r="N153" s="23">
        <v>0.14135</v>
      </c>
      <c r="O153" s="23"/>
      <c r="P153" s="35">
        <v>124.7</v>
      </c>
      <c r="Q153" s="35">
        <v>2.6</v>
      </c>
      <c r="R153" s="35">
        <v>120.4</v>
      </c>
      <c r="S153" s="35">
        <v>11</v>
      </c>
      <c r="T153" s="35">
        <v>90</v>
      </c>
      <c r="U153" s="35">
        <v>210</v>
      </c>
      <c r="V153" s="25">
        <f t="shared" si="9"/>
        <v>124.7</v>
      </c>
      <c r="W153" s="25">
        <f t="shared" si="10"/>
        <v>2.6</v>
      </c>
      <c r="X153" s="26"/>
      <c r="Y153" s="36">
        <f t="shared" si="11"/>
        <v>-3.571428571428569</v>
      </c>
    </row>
    <row r="154" spans="1:25" s="11" customFormat="1" ht="15.75">
      <c r="A154" s="16" t="s">
        <v>128</v>
      </c>
      <c r="B154" s="16">
        <v>14.05</v>
      </c>
      <c r="C154" s="16">
        <v>10.07</v>
      </c>
      <c r="D154" s="23">
        <f t="shared" si="8"/>
        <v>0.71672597864768683</v>
      </c>
      <c r="E154" s="16"/>
      <c r="F154" s="24">
        <v>7.8700000000000006E-2</v>
      </c>
      <c r="G154" s="24">
        <v>9.1999999999999998E-3</v>
      </c>
      <c r="H154" s="24">
        <v>1.89</v>
      </c>
      <c r="I154" s="24">
        <v>0.22</v>
      </c>
      <c r="J154" s="24">
        <v>0.17730000000000001</v>
      </c>
      <c r="K154" s="24">
        <v>7.1000000000000004E-3</v>
      </c>
      <c r="L154" s="24">
        <v>4.8800000000000003E-2</v>
      </c>
      <c r="M154" s="24">
        <v>6.8999999999999999E-3</v>
      </c>
      <c r="N154" s="23">
        <v>0.12187000000000001</v>
      </c>
      <c r="O154" s="23"/>
      <c r="P154" s="35">
        <v>1051</v>
      </c>
      <c r="Q154" s="35">
        <v>41</v>
      </c>
      <c r="R154" s="35">
        <v>1055</v>
      </c>
      <c r="S154" s="35">
        <v>77</v>
      </c>
      <c r="T154" s="35">
        <v>1060</v>
      </c>
      <c r="U154" s="35">
        <v>220</v>
      </c>
      <c r="V154" s="25">
        <f t="shared" si="9"/>
        <v>1051</v>
      </c>
      <c r="W154" s="25">
        <f t="shared" si="10"/>
        <v>41</v>
      </c>
      <c r="X154" s="26"/>
      <c r="Y154" s="36">
        <f t="shared" si="11"/>
        <v>0.37914691943127959</v>
      </c>
    </row>
    <row r="155" spans="1:25" s="11" customFormat="1" ht="15.75">
      <c r="A155" s="16" t="s">
        <v>129</v>
      </c>
      <c r="B155" s="16">
        <v>125.3</v>
      </c>
      <c r="C155" s="16">
        <v>55.3</v>
      </c>
      <c r="D155" s="23">
        <f t="shared" si="8"/>
        <v>0.44134078212290501</v>
      </c>
      <c r="E155" s="16"/>
      <c r="F155" s="24">
        <v>8.1100000000000005E-2</v>
      </c>
      <c r="G155" s="24">
        <v>6.8999999999999999E-3</v>
      </c>
      <c r="H155" s="24">
        <v>2.254</v>
      </c>
      <c r="I155" s="24">
        <v>0.18</v>
      </c>
      <c r="J155" s="24">
        <v>0.20130000000000001</v>
      </c>
      <c r="K155" s="24">
        <v>2.8999999999999998E-3</v>
      </c>
      <c r="L155" s="24">
        <v>6.0299999999999999E-2</v>
      </c>
      <c r="M155" s="24">
        <v>7.1000000000000004E-3</v>
      </c>
      <c r="N155" s="23">
        <v>-2.2439000000000001E-2</v>
      </c>
      <c r="O155" s="23"/>
      <c r="P155" s="35">
        <v>1182</v>
      </c>
      <c r="Q155" s="35">
        <v>16</v>
      </c>
      <c r="R155" s="35">
        <v>1196</v>
      </c>
      <c r="S155" s="35">
        <v>56</v>
      </c>
      <c r="T155" s="35">
        <v>1246</v>
      </c>
      <c r="U155" s="35">
        <v>160</v>
      </c>
      <c r="V155" s="25">
        <f t="shared" si="9"/>
        <v>1182</v>
      </c>
      <c r="W155" s="25">
        <f t="shared" si="10"/>
        <v>16</v>
      </c>
      <c r="X155" s="26"/>
      <c r="Y155" s="36">
        <f t="shared" si="11"/>
        <v>1.1705685618729098</v>
      </c>
    </row>
    <row r="156" spans="1:25" s="11" customFormat="1" ht="15.75">
      <c r="A156" s="16" t="s">
        <v>130</v>
      </c>
      <c r="B156" s="16">
        <v>52.9</v>
      </c>
      <c r="C156" s="16">
        <v>85.6</v>
      </c>
      <c r="D156" s="23">
        <f t="shared" si="8"/>
        <v>1.6181474480151228</v>
      </c>
      <c r="E156" s="16"/>
      <c r="F156" s="24">
        <v>5.6399999999999999E-2</v>
      </c>
      <c r="G156" s="24">
        <v>1.0999999999999999E-2</v>
      </c>
      <c r="H156" s="24">
        <v>0.189</v>
      </c>
      <c r="I156" s="24">
        <v>3.1E-2</v>
      </c>
      <c r="J156" s="24">
        <v>2.2499999999999999E-2</v>
      </c>
      <c r="K156" s="24">
        <v>1.1000000000000001E-3</v>
      </c>
      <c r="L156" s="24">
        <v>7.3299999999999997E-3</v>
      </c>
      <c r="M156" s="24">
        <v>1.1000000000000001E-3</v>
      </c>
      <c r="N156" s="23">
        <v>2.4774000000000001E-2</v>
      </c>
      <c r="O156" s="23"/>
      <c r="P156" s="35">
        <v>143.30000000000001</v>
      </c>
      <c r="Q156" s="35">
        <v>6.9</v>
      </c>
      <c r="R156" s="35">
        <v>173</v>
      </c>
      <c r="S156" s="35">
        <v>26</v>
      </c>
      <c r="T156" s="35">
        <v>530</v>
      </c>
      <c r="U156" s="35">
        <v>350</v>
      </c>
      <c r="V156" s="25">
        <f t="shared" si="9"/>
        <v>143.30000000000001</v>
      </c>
      <c r="W156" s="25">
        <f t="shared" si="10"/>
        <v>6.9</v>
      </c>
      <c r="X156" s="26"/>
      <c r="Y156" s="36">
        <f t="shared" si="11"/>
        <v>17.167630057803464</v>
      </c>
    </row>
    <row r="157" spans="1:25" s="11" customFormat="1" ht="15.75">
      <c r="A157" s="16" t="s">
        <v>131</v>
      </c>
      <c r="B157" s="16">
        <v>50.7</v>
      </c>
      <c r="C157" s="16">
        <v>15.21</v>
      </c>
      <c r="D157" s="23">
        <f t="shared" si="8"/>
        <v>0.3</v>
      </c>
      <c r="E157" s="16"/>
      <c r="F157" s="24">
        <v>7.6399999999999996E-2</v>
      </c>
      <c r="G157" s="24">
        <v>7.1000000000000004E-3</v>
      </c>
      <c r="H157" s="24">
        <v>1.63</v>
      </c>
      <c r="I157" s="24">
        <v>0.15</v>
      </c>
      <c r="J157" s="24">
        <v>0.15859999999999999</v>
      </c>
      <c r="K157" s="24">
        <v>3.2000000000000002E-3</v>
      </c>
      <c r="L157" s="24">
        <v>4.5600000000000002E-2</v>
      </c>
      <c r="M157" s="24">
        <v>6.0000000000000001E-3</v>
      </c>
      <c r="N157" s="23">
        <v>-0.24445</v>
      </c>
      <c r="O157" s="23"/>
      <c r="P157" s="35">
        <v>949</v>
      </c>
      <c r="Q157" s="35">
        <v>18</v>
      </c>
      <c r="R157" s="35">
        <v>989</v>
      </c>
      <c r="S157" s="35">
        <v>53</v>
      </c>
      <c r="T157" s="35">
        <v>1120</v>
      </c>
      <c r="U157" s="35">
        <v>190</v>
      </c>
      <c r="V157" s="25">
        <f t="shared" si="9"/>
        <v>949</v>
      </c>
      <c r="W157" s="25">
        <f t="shared" si="10"/>
        <v>18</v>
      </c>
      <c r="X157" s="26"/>
      <c r="Y157" s="36">
        <f t="shared" si="11"/>
        <v>4.0444893832153692</v>
      </c>
    </row>
    <row r="158" spans="1:25" s="11" customFormat="1" ht="15.75">
      <c r="A158" s="16" t="s">
        <v>132</v>
      </c>
      <c r="B158" s="16">
        <v>94.9</v>
      </c>
      <c r="C158" s="16">
        <v>38.5</v>
      </c>
      <c r="D158" s="23">
        <f t="shared" si="8"/>
        <v>0.40569020021074814</v>
      </c>
      <c r="E158" s="16"/>
      <c r="F158" s="24">
        <v>5.2299999999999999E-2</v>
      </c>
      <c r="G158" s="24">
        <v>8.6999999999999994E-3</v>
      </c>
      <c r="H158" s="24">
        <v>0.14699999999999999</v>
      </c>
      <c r="I158" s="24">
        <v>2.4E-2</v>
      </c>
      <c r="J158" s="24">
        <v>2.1309999999999999E-2</v>
      </c>
      <c r="K158" s="24">
        <v>7.2999999999999996E-4</v>
      </c>
      <c r="L158" s="24">
        <v>7.2199999999999999E-3</v>
      </c>
      <c r="M158" s="24">
        <v>1.1999999999999999E-3</v>
      </c>
      <c r="N158" s="23">
        <v>0.11293</v>
      </c>
      <c r="O158" s="23"/>
      <c r="P158" s="35">
        <v>135.9</v>
      </c>
      <c r="Q158" s="35">
        <v>4.5999999999999996</v>
      </c>
      <c r="R158" s="35">
        <v>137</v>
      </c>
      <c r="S158" s="35">
        <v>21</v>
      </c>
      <c r="T158" s="35">
        <v>130</v>
      </c>
      <c r="U158" s="35">
        <v>320</v>
      </c>
      <c r="V158" s="25">
        <f t="shared" si="9"/>
        <v>135.9</v>
      </c>
      <c r="W158" s="25">
        <f t="shared" si="10"/>
        <v>4.5999999999999996</v>
      </c>
      <c r="X158" s="26"/>
      <c r="Y158" s="36">
        <f t="shared" si="11"/>
        <v>0.80291970802919288</v>
      </c>
    </row>
    <row r="159" spans="1:25" s="11" customFormat="1" ht="15.75">
      <c r="A159" s="16" t="s">
        <v>133</v>
      </c>
      <c r="B159" s="16">
        <v>58.1</v>
      </c>
      <c r="C159" s="16">
        <v>36.700000000000003</v>
      </c>
      <c r="D159" s="23">
        <f t="shared" si="8"/>
        <v>0.63166953528399317</v>
      </c>
      <c r="E159" s="16"/>
      <c r="F159" s="24">
        <v>6.6500000000000004E-2</v>
      </c>
      <c r="G159" s="24">
        <v>6.4999999999999997E-3</v>
      </c>
      <c r="H159" s="24">
        <v>0.86899999999999999</v>
      </c>
      <c r="I159" s="24">
        <v>8.5000000000000006E-2</v>
      </c>
      <c r="J159" s="24">
        <v>0.1002</v>
      </c>
      <c r="K159" s="24">
        <v>2.8E-3</v>
      </c>
      <c r="L159" s="24">
        <v>3.0200000000000001E-2</v>
      </c>
      <c r="M159" s="24">
        <v>3.8E-3</v>
      </c>
      <c r="N159" s="23">
        <v>0.22473000000000001</v>
      </c>
      <c r="O159" s="23"/>
      <c r="P159" s="35">
        <v>616</v>
      </c>
      <c r="Q159" s="35">
        <v>17</v>
      </c>
      <c r="R159" s="35">
        <v>648</v>
      </c>
      <c r="S159" s="35">
        <v>39</v>
      </c>
      <c r="T159" s="35">
        <v>790</v>
      </c>
      <c r="U159" s="35">
        <v>200</v>
      </c>
      <c r="V159" s="25">
        <f t="shared" si="9"/>
        <v>616</v>
      </c>
      <c r="W159" s="25">
        <f t="shared" si="10"/>
        <v>17</v>
      </c>
      <c r="X159" s="26"/>
      <c r="Y159" s="36">
        <f t="shared" si="11"/>
        <v>4.9382716049382713</v>
      </c>
    </row>
    <row r="160" spans="1:25" s="11" customFormat="1" ht="15.75">
      <c r="A160" s="16" t="s">
        <v>134</v>
      </c>
      <c r="B160" s="16">
        <v>38.1</v>
      </c>
      <c r="C160" s="16">
        <v>37.08</v>
      </c>
      <c r="D160" s="23">
        <f t="shared" si="8"/>
        <v>0.97322834645669287</v>
      </c>
      <c r="E160" s="16"/>
      <c r="F160" s="24">
        <v>0.13239999999999999</v>
      </c>
      <c r="G160" s="24">
        <v>1.0999999999999999E-2</v>
      </c>
      <c r="H160" s="24">
        <v>6.85</v>
      </c>
      <c r="I160" s="24">
        <v>0.54</v>
      </c>
      <c r="J160" s="24">
        <v>0.38009999999999999</v>
      </c>
      <c r="K160" s="24">
        <v>7.0000000000000001E-3</v>
      </c>
      <c r="L160" s="24">
        <v>0.1007</v>
      </c>
      <c r="M160" s="24">
        <v>1.2E-2</v>
      </c>
      <c r="N160" s="23">
        <v>0.40427000000000002</v>
      </c>
      <c r="O160" s="23"/>
      <c r="P160" s="35">
        <v>2081</v>
      </c>
      <c r="Q160" s="35">
        <v>33</v>
      </c>
      <c r="R160" s="35">
        <v>2093</v>
      </c>
      <c r="S160" s="35">
        <v>69</v>
      </c>
      <c r="T160" s="35">
        <v>2138</v>
      </c>
      <c r="U160" s="35">
        <v>140</v>
      </c>
      <c r="V160" s="25">
        <f t="shared" si="9"/>
        <v>2138</v>
      </c>
      <c r="W160" s="25">
        <f t="shared" si="10"/>
        <v>140</v>
      </c>
      <c r="X160" s="26"/>
      <c r="Y160" s="36">
        <f t="shared" si="11"/>
        <v>0.5733397037744864</v>
      </c>
    </row>
    <row r="161" spans="1:25" s="11" customFormat="1" ht="15.75">
      <c r="A161" s="16" t="s">
        <v>135</v>
      </c>
      <c r="B161" s="16">
        <v>147.9</v>
      </c>
      <c r="C161" s="16">
        <v>85.3</v>
      </c>
      <c r="D161" s="23">
        <f t="shared" si="8"/>
        <v>0.57674104124408376</v>
      </c>
      <c r="E161" s="16"/>
      <c r="F161" s="24">
        <v>8.4500000000000006E-2</v>
      </c>
      <c r="G161" s="24">
        <v>6.7000000000000002E-3</v>
      </c>
      <c r="H161" s="24">
        <v>2.6309999999999998</v>
      </c>
      <c r="I161" s="24">
        <v>0.2</v>
      </c>
      <c r="J161" s="24">
        <v>0.22620000000000001</v>
      </c>
      <c r="K161" s="24">
        <v>2.2000000000000001E-3</v>
      </c>
      <c r="L161" s="24">
        <v>6.7199999999999996E-2</v>
      </c>
      <c r="M161" s="24">
        <v>7.4999999999999997E-3</v>
      </c>
      <c r="N161" s="23">
        <v>-6.7639000000000005E-2</v>
      </c>
      <c r="O161" s="23"/>
      <c r="P161" s="35">
        <v>1315</v>
      </c>
      <c r="Q161" s="35">
        <v>12</v>
      </c>
      <c r="R161" s="35">
        <v>1308</v>
      </c>
      <c r="S161" s="35">
        <v>58</v>
      </c>
      <c r="T161" s="35">
        <v>1303</v>
      </c>
      <c r="U161" s="35">
        <v>150</v>
      </c>
      <c r="V161" s="25">
        <f t="shared" si="9"/>
        <v>1315</v>
      </c>
      <c r="W161" s="25">
        <f t="shared" si="10"/>
        <v>12</v>
      </c>
      <c r="X161" s="26"/>
      <c r="Y161" s="36">
        <f t="shared" si="11"/>
        <v>-0.53516819571865448</v>
      </c>
    </row>
    <row r="162" spans="1:25" s="11" customFormat="1" ht="15.75">
      <c r="A162" s="16" t="s">
        <v>137</v>
      </c>
      <c r="B162" s="16">
        <v>125.5</v>
      </c>
      <c r="C162" s="16">
        <v>72.400000000000006</v>
      </c>
      <c r="D162" s="23">
        <f t="shared" si="8"/>
        <v>0.57689243027888448</v>
      </c>
      <c r="E162" s="16"/>
      <c r="F162" s="24">
        <v>4.8000000000000001E-2</v>
      </c>
      <c r="G162" s="24">
        <v>6.8999999999999999E-3</v>
      </c>
      <c r="H162" s="24">
        <v>0.12</v>
      </c>
      <c r="I162" s="24">
        <v>1.6E-2</v>
      </c>
      <c r="J162" s="24">
        <v>1.805E-2</v>
      </c>
      <c r="K162" s="24">
        <v>6.3000000000000003E-4</v>
      </c>
      <c r="L162" s="24">
        <v>5.7600000000000004E-3</v>
      </c>
      <c r="M162" s="24">
        <v>8.0999999999999996E-4</v>
      </c>
      <c r="N162" s="23">
        <v>-0.32102999999999998</v>
      </c>
      <c r="O162" s="23"/>
      <c r="P162" s="35">
        <v>115.3</v>
      </c>
      <c r="Q162" s="35">
        <v>4</v>
      </c>
      <c r="R162" s="35">
        <v>116</v>
      </c>
      <c r="S162" s="35">
        <v>15</v>
      </c>
      <c r="T162" s="35">
        <v>120</v>
      </c>
      <c r="U162" s="35">
        <v>300</v>
      </c>
      <c r="V162" s="25">
        <f t="shared" si="9"/>
        <v>115.3</v>
      </c>
      <c r="W162" s="25">
        <f t="shared" si="10"/>
        <v>4</v>
      </c>
      <c r="X162" s="26"/>
      <c r="Y162" s="36">
        <f t="shared" si="11"/>
        <v>0.60344827586207139</v>
      </c>
    </row>
    <row r="163" spans="1:25" s="11" customFormat="1" ht="15.75">
      <c r="A163" s="16" t="s">
        <v>138</v>
      </c>
      <c r="B163" s="16">
        <v>408</v>
      </c>
      <c r="C163" s="16">
        <v>153</v>
      </c>
      <c r="D163" s="23">
        <f t="shared" si="8"/>
        <v>0.375</v>
      </c>
      <c r="E163" s="16"/>
      <c r="F163" s="24">
        <v>5.0599999999999999E-2</v>
      </c>
      <c r="G163" s="24">
        <v>5.4000000000000003E-3</v>
      </c>
      <c r="H163" s="24">
        <v>0.1258</v>
      </c>
      <c r="I163" s="24">
        <v>1.2999999999999999E-2</v>
      </c>
      <c r="J163" s="24">
        <v>1.8249999999999999E-2</v>
      </c>
      <c r="K163" s="24">
        <v>3.8999999999999999E-4</v>
      </c>
      <c r="L163" s="24">
        <v>5.8399999999999997E-3</v>
      </c>
      <c r="M163" s="24">
        <v>7.2999999999999996E-4</v>
      </c>
      <c r="N163" s="23">
        <v>0.27585999999999999</v>
      </c>
      <c r="O163" s="23"/>
      <c r="P163" s="35">
        <v>116.6</v>
      </c>
      <c r="Q163" s="35">
        <v>2.5</v>
      </c>
      <c r="R163" s="35">
        <v>119.9</v>
      </c>
      <c r="S163" s="35">
        <v>11</v>
      </c>
      <c r="T163" s="35">
        <v>200</v>
      </c>
      <c r="U163" s="35">
        <v>220</v>
      </c>
      <c r="V163" s="25">
        <f t="shared" si="9"/>
        <v>116.6</v>
      </c>
      <c r="W163" s="25">
        <f t="shared" si="10"/>
        <v>2.5</v>
      </c>
      <c r="X163" s="26"/>
      <c r="Y163" s="36">
        <f t="shared" si="11"/>
        <v>2.7522935779816606</v>
      </c>
    </row>
    <row r="164" spans="1:25" s="11" customFormat="1" ht="15.75">
      <c r="A164" s="16" t="s">
        <v>139</v>
      </c>
      <c r="B164" s="16">
        <v>180.3</v>
      </c>
      <c r="C164" s="16">
        <v>66</v>
      </c>
      <c r="D164" s="23">
        <f t="shared" si="8"/>
        <v>0.36605657237936767</v>
      </c>
      <c r="E164" s="16"/>
      <c r="F164" s="24">
        <v>7.5399999999999995E-2</v>
      </c>
      <c r="G164" s="24">
        <v>6.0000000000000001E-3</v>
      </c>
      <c r="H164" s="24">
        <v>1.73</v>
      </c>
      <c r="I164" s="24">
        <v>0.14000000000000001</v>
      </c>
      <c r="J164" s="24">
        <v>0.16919999999999999</v>
      </c>
      <c r="K164" s="24">
        <v>2.2000000000000001E-3</v>
      </c>
      <c r="L164" s="24">
        <v>4.99E-2</v>
      </c>
      <c r="M164" s="24">
        <v>5.7999999999999996E-3</v>
      </c>
      <c r="N164" s="23">
        <v>0.30456</v>
      </c>
      <c r="O164" s="23"/>
      <c r="P164" s="35">
        <v>1007</v>
      </c>
      <c r="Q164" s="35">
        <v>12</v>
      </c>
      <c r="R164" s="35">
        <v>1018</v>
      </c>
      <c r="S164" s="35">
        <v>51</v>
      </c>
      <c r="T164" s="35">
        <v>1075</v>
      </c>
      <c r="U164" s="35">
        <v>160</v>
      </c>
      <c r="V164" s="25">
        <f t="shared" si="9"/>
        <v>1007</v>
      </c>
      <c r="W164" s="25">
        <f t="shared" si="10"/>
        <v>12</v>
      </c>
      <c r="X164" s="26"/>
      <c r="Y164" s="36">
        <f t="shared" si="11"/>
        <v>1.080550098231827</v>
      </c>
    </row>
    <row r="165" spans="1:25" s="11" customFormat="1" ht="15.75">
      <c r="A165" s="16" t="s">
        <v>140</v>
      </c>
      <c r="B165" s="16">
        <v>80.400000000000006</v>
      </c>
      <c r="C165" s="16">
        <v>44.13</v>
      </c>
      <c r="D165" s="23">
        <f t="shared" si="8"/>
        <v>0.54888059701492542</v>
      </c>
      <c r="E165" s="16"/>
      <c r="F165" s="24">
        <v>7.17E-2</v>
      </c>
      <c r="G165" s="24">
        <v>6.1000000000000004E-3</v>
      </c>
      <c r="H165" s="24">
        <v>1.579</v>
      </c>
      <c r="I165" s="24">
        <v>0.13</v>
      </c>
      <c r="J165" s="24">
        <v>0.1608</v>
      </c>
      <c r="K165" s="24">
        <v>2.8E-3</v>
      </c>
      <c r="L165" s="24">
        <v>4.7600000000000003E-2</v>
      </c>
      <c r="M165" s="24">
        <v>5.4000000000000003E-3</v>
      </c>
      <c r="N165" s="23">
        <v>0.11088000000000001</v>
      </c>
      <c r="O165" s="23"/>
      <c r="P165" s="35">
        <v>961</v>
      </c>
      <c r="Q165" s="35">
        <v>15</v>
      </c>
      <c r="R165" s="35">
        <v>959</v>
      </c>
      <c r="S165" s="35">
        <v>51</v>
      </c>
      <c r="T165" s="35">
        <v>950</v>
      </c>
      <c r="U165" s="35">
        <v>170</v>
      </c>
      <c r="V165" s="25">
        <f t="shared" si="9"/>
        <v>961</v>
      </c>
      <c r="W165" s="25">
        <f t="shared" si="10"/>
        <v>15</v>
      </c>
      <c r="X165" s="26"/>
      <c r="Y165" s="36">
        <f t="shared" si="11"/>
        <v>-0.20855057351407716</v>
      </c>
    </row>
    <row r="166" spans="1:25" s="11" customFormat="1" ht="15.75">
      <c r="A166" s="16" t="s">
        <v>141</v>
      </c>
      <c r="B166" s="16">
        <v>294</v>
      </c>
      <c r="C166" s="16">
        <v>140</v>
      </c>
      <c r="D166" s="23">
        <f t="shared" si="8"/>
        <v>0.47619047619047616</v>
      </c>
      <c r="E166" s="16"/>
      <c r="F166" s="24">
        <v>5.1999999999999998E-2</v>
      </c>
      <c r="G166" s="24">
        <v>5.4000000000000003E-3</v>
      </c>
      <c r="H166" s="24">
        <v>0.191</v>
      </c>
      <c r="I166" s="24">
        <v>1.9E-2</v>
      </c>
      <c r="J166" s="24">
        <v>2.665E-2</v>
      </c>
      <c r="K166" s="24">
        <v>5.0000000000000001E-4</v>
      </c>
      <c r="L166" s="24">
        <v>9.0100000000000006E-3</v>
      </c>
      <c r="M166" s="24">
        <v>1.1000000000000001E-3</v>
      </c>
      <c r="N166" s="23">
        <v>8.0118999999999996E-2</v>
      </c>
      <c r="O166" s="23"/>
      <c r="P166" s="35">
        <v>169.5</v>
      </c>
      <c r="Q166" s="35">
        <v>3.2</v>
      </c>
      <c r="R166" s="35">
        <v>177</v>
      </c>
      <c r="S166" s="35">
        <v>16</v>
      </c>
      <c r="T166" s="35">
        <v>280</v>
      </c>
      <c r="U166" s="35">
        <v>230</v>
      </c>
      <c r="V166" s="25">
        <f t="shared" si="9"/>
        <v>169.5</v>
      </c>
      <c r="W166" s="25">
        <f t="shared" si="10"/>
        <v>3.2</v>
      </c>
      <c r="X166" s="26"/>
      <c r="Y166" s="36">
        <f t="shared" si="11"/>
        <v>4.2372881355932206</v>
      </c>
    </row>
    <row r="167" spans="1:25" s="11" customFormat="1" ht="15.75">
      <c r="A167" s="16" t="s">
        <v>142</v>
      </c>
      <c r="B167" s="16">
        <v>226.7</v>
      </c>
      <c r="C167" s="16">
        <v>161.30000000000001</v>
      </c>
      <c r="D167" s="23">
        <f t="shared" si="8"/>
        <v>0.71151301279223655</v>
      </c>
      <c r="E167" s="16"/>
      <c r="F167" s="24">
        <v>5.9700000000000003E-2</v>
      </c>
      <c r="G167" s="24">
        <v>5.0000000000000001E-3</v>
      </c>
      <c r="H167" s="24">
        <v>0.78500000000000003</v>
      </c>
      <c r="I167" s="24">
        <v>6.4000000000000001E-2</v>
      </c>
      <c r="J167" s="24">
        <v>9.5600000000000004E-2</v>
      </c>
      <c r="K167" s="24">
        <v>1.1999999999999999E-3</v>
      </c>
      <c r="L167" s="24">
        <v>2.8629999999999999E-2</v>
      </c>
      <c r="M167" s="24">
        <v>3.3E-3</v>
      </c>
      <c r="N167" s="23">
        <v>-0.11051</v>
      </c>
      <c r="O167" s="23"/>
      <c r="P167" s="35">
        <v>588.79999999999995</v>
      </c>
      <c r="Q167" s="35">
        <v>7</v>
      </c>
      <c r="R167" s="35">
        <v>589</v>
      </c>
      <c r="S167" s="35">
        <v>38</v>
      </c>
      <c r="T167" s="35">
        <v>588</v>
      </c>
      <c r="U167" s="35">
        <v>190</v>
      </c>
      <c r="V167" s="25">
        <f t="shared" si="9"/>
        <v>588.79999999999995</v>
      </c>
      <c r="W167" s="25">
        <f t="shared" si="10"/>
        <v>7</v>
      </c>
      <c r="X167" s="26"/>
      <c r="Y167" s="36">
        <f t="shared" si="11"/>
        <v>3.3955857385406699E-2</v>
      </c>
    </row>
    <row r="168" spans="1:25" s="11" customFormat="1" ht="15.75">
      <c r="A168" s="16" t="s">
        <v>143</v>
      </c>
      <c r="B168" s="16">
        <v>286.3</v>
      </c>
      <c r="C168" s="16">
        <v>116.8</v>
      </c>
      <c r="D168" s="23">
        <f t="shared" si="8"/>
        <v>0.40796367446734194</v>
      </c>
      <c r="E168" s="16"/>
      <c r="F168" s="24">
        <v>0.1028</v>
      </c>
      <c r="G168" s="24">
        <v>7.7999999999999996E-3</v>
      </c>
      <c r="H168" s="24">
        <v>3.9980000000000002</v>
      </c>
      <c r="I168" s="24">
        <v>0.28999999999999998</v>
      </c>
      <c r="J168" s="24">
        <v>0.2853</v>
      </c>
      <c r="K168" s="24">
        <v>3.0000000000000001E-3</v>
      </c>
      <c r="L168" s="24">
        <v>8.2400000000000001E-2</v>
      </c>
      <c r="M168" s="24">
        <v>9.1000000000000004E-3</v>
      </c>
      <c r="N168" s="23">
        <v>0.45623000000000002</v>
      </c>
      <c r="O168" s="23"/>
      <c r="P168" s="35">
        <v>1618</v>
      </c>
      <c r="Q168" s="35">
        <v>15</v>
      </c>
      <c r="R168" s="35">
        <v>1633</v>
      </c>
      <c r="S168" s="35">
        <v>61</v>
      </c>
      <c r="T168" s="35">
        <v>1673</v>
      </c>
      <c r="U168" s="35">
        <v>140</v>
      </c>
      <c r="V168" s="25">
        <f t="shared" si="9"/>
        <v>1673</v>
      </c>
      <c r="W168" s="25">
        <f t="shared" si="10"/>
        <v>140</v>
      </c>
      <c r="X168" s="26"/>
      <c r="Y168" s="36">
        <f t="shared" si="11"/>
        <v>0.91855480710349047</v>
      </c>
    </row>
    <row r="169" spans="1:25" s="11" customFormat="1" ht="15.75">
      <c r="A169" s="16" t="s">
        <v>144</v>
      </c>
      <c r="B169" s="16">
        <v>308.10000000000002</v>
      </c>
      <c r="C169" s="16">
        <v>40.31</v>
      </c>
      <c r="D169" s="23">
        <f t="shared" si="8"/>
        <v>0.13083414475819538</v>
      </c>
      <c r="E169" s="16"/>
      <c r="F169" s="24">
        <v>4.8500000000000001E-2</v>
      </c>
      <c r="G169" s="24">
        <v>4.5999999999999999E-3</v>
      </c>
      <c r="H169" s="24">
        <v>0.2</v>
      </c>
      <c r="I169" s="24">
        <v>1.9E-2</v>
      </c>
      <c r="J169" s="24">
        <v>2.9790000000000001E-2</v>
      </c>
      <c r="K169" s="24">
        <v>5.6999999999999998E-4</v>
      </c>
      <c r="L169" s="24">
        <v>7.9399999999999991E-3</v>
      </c>
      <c r="M169" s="24">
        <v>1.1999999999999999E-3</v>
      </c>
      <c r="N169" s="23">
        <v>0.10743</v>
      </c>
      <c r="O169" s="23"/>
      <c r="P169" s="35">
        <v>189.2</v>
      </c>
      <c r="Q169" s="35">
        <v>3.5</v>
      </c>
      <c r="R169" s="35">
        <v>184</v>
      </c>
      <c r="S169" s="35">
        <v>16</v>
      </c>
      <c r="T169" s="35">
        <v>160</v>
      </c>
      <c r="U169" s="35">
        <v>200</v>
      </c>
      <c r="V169" s="25">
        <f t="shared" si="9"/>
        <v>189.2</v>
      </c>
      <c r="W169" s="25">
        <f t="shared" si="10"/>
        <v>3.5</v>
      </c>
      <c r="X169" s="26"/>
      <c r="Y169" s="36">
        <f t="shared" si="11"/>
        <v>-2.826086956521733</v>
      </c>
    </row>
    <row r="170" spans="1:25" s="11" customFormat="1" ht="15.75">
      <c r="A170" s="16" t="s">
        <v>145</v>
      </c>
      <c r="B170" s="16">
        <v>317</v>
      </c>
      <c r="C170" s="16">
        <v>102.5</v>
      </c>
      <c r="D170" s="23">
        <f t="shared" si="8"/>
        <v>0.32334384858044163</v>
      </c>
      <c r="E170" s="16"/>
      <c r="F170" s="24">
        <v>5.1499999999999997E-2</v>
      </c>
      <c r="G170" s="24">
        <v>5.0000000000000001E-3</v>
      </c>
      <c r="H170" s="24">
        <v>0.24299999999999999</v>
      </c>
      <c r="I170" s="24">
        <v>2.3E-2</v>
      </c>
      <c r="J170" s="24">
        <v>3.4529999999999998E-2</v>
      </c>
      <c r="K170" s="24">
        <v>5.8E-4</v>
      </c>
      <c r="L170" s="24">
        <v>1.061E-2</v>
      </c>
      <c r="M170" s="24">
        <v>1.1999999999999999E-3</v>
      </c>
      <c r="N170" s="23">
        <v>6.1816000000000006E-5</v>
      </c>
      <c r="O170" s="23"/>
      <c r="P170" s="35">
        <v>218.8</v>
      </c>
      <c r="Q170" s="35">
        <v>3.6</v>
      </c>
      <c r="R170" s="35">
        <v>221</v>
      </c>
      <c r="S170" s="35">
        <v>19</v>
      </c>
      <c r="T170" s="35">
        <v>240</v>
      </c>
      <c r="U170" s="35">
        <v>210</v>
      </c>
      <c r="V170" s="25">
        <f t="shared" si="9"/>
        <v>218.8</v>
      </c>
      <c r="W170" s="25">
        <f t="shared" si="10"/>
        <v>3.6</v>
      </c>
      <c r="X170" s="26"/>
      <c r="Y170" s="36">
        <f t="shared" si="11"/>
        <v>0.99547511312216685</v>
      </c>
    </row>
    <row r="171" spans="1:25" s="11" customFormat="1" ht="15.75">
      <c r="A171" s="16" t="s">
        <v>146</v>
      </c>
      <c r="B171" s="16">
        <v>131</v>
      </c>
      <c r="C171" s="16">
        <v>91.8</v>
      </c>
      <c r="D171" s="23">
        <f t="shared" si="8"/>
        <v>0.70076335877862594</v>
      </c>
      <c r="E171" s="16"/>
      <c r="F171" s="24">
        <v>4.8099999999999997E-2</v>
      </c>
      <c r="G171" s="24">
        <v>5.1999999999999998E-3</v>
      </c>
      <c r="H171" s="24">
        <v>0.19700000000000001</v>
      </c>
      <c r="I171" s="24">
        <v>2.1000000000000001E-2</v>
      </c>
      <c r="J171" s="24">
        <v>2.9399999999999999E-2</v>
      </c>
      <c r="K171" s="24">
        <v>7.6000000000000004E-4</v>
      </c>
      <c r="L171" s="24">
        <v>8.0400000000000003E-3</v>
      </c>
      <c r="M171" s="24">
        <v>1.1000000000000001E-3</v>
      </c>
      <c r="N171" s="23">
        <v>-0.32990999999999998</v>
      </c>
      <c r="O171" s="23"/>
      <c r="P171" s="35">
        <v>186.7</v>
      </c>
      <c r="Q171" s="35">
        <v>4.7</v>
      </c>
      <c r="R171" s="35">
        <v>181</v>
      </c>
      <c r="S171" s="35">
        <v>18</v>
      </c>
      <c r="T171" s="35">
        <v>50</v>
      </c>
      <c r="U171" s="35">
        <v>220</v>
      </c>
      <c r="V171" s="25">
        <f t="shared" si="9"/>
        <v>186.7</v>
      </c>
      <c r="W171" s="25">
        <f t="shared" si="10"/>
        <v>4.7</v>
      </c>
      <c r="X171" s="26"/>
      <c r="Y171" s="36">
        <f t="shared" si="11"/>
        <v>-3.1491712707182256</v>
      </c>
    </row>
    <row r="172" spans="1:25" s="11" customFormat="1" ht="15.75">
      <c r="A172" s="16" t="s">
        <v>148</v>
      </c>
      <c r="B172" s="16">
        <v>300</v>
      </c>
      <c r="C172" s="16">
        <v>94.5</v>
      </c>
      <c r="D172" s="23">
        <f t="shared" si="8"/>
        <v>0.315</v>
      </c>
      <c r="E172" s="16"/>
      <c r="F172" s="24">
        <v>7.7299999999999994E-2</v>
      </c>
      <c r="G172" s="24">
        <v>6.0000000000000001E-3</v>
      </c>
      <c r="H172" s="24">
        <v>1.9470000000000001</v>
      </c>
      <c r="I172" s="24">
        <v>0.15</v>
      </c>
      <c r="J172" s="24">
        <v>0.18410000000000001</v>
      </c>
      <c r="K172" s="24">
        <v>1.8E-3</v>
      </c>
      <c r="L172" s="24">
        <v>5.3900000000000003E-2</v>
      </c>
      <c r="M172" s="24">
        <v>6.0000000000000001E-3</v>
      </c>
      <c r="N172" s="23">
        <v>0.11378000000000001</v>
      </c>
      <c r="O172" s="23"/>
      <c r="P172" s="35">
        <v>1089</v>
      </c>
      <c r="Q172" s="35">
        <v>10</v>
      </c>
      <c r="R172" s="35">
        <v>1099</v>
      </c>
      <c r="S172" s="35">
        <v>49</v>
      </c>
      <c r="T172" s="35">
        <v>1135</v>
      </c>
      <c r="U172" s="35">
        <v>150</v>
      </c>
      <c r="V172" s="25">
        <f t="shared" si="9"/>
        <v>1089</v>
      </c>
      <c r="W172" s="25">
        <f t="shared" si="10"/>
        <v>10</v>
      </c>
      <c r="X172" s="26"/>
      <c r="Y172" s="36">
        <f t="shared" si="11"/>
        <v>0.90991810737033663</v>
      </c>
    </row>
    <row r="173" spans="1:25" s="11" customFormat="1" ht="15.75">
      <c r="A173" s="16" t="s">
        <v>150</v>
      </c>
      <c r="B173" s="16">
        <v>229.1</v>
      </c>
      <c r="C173" s="16">
        <v>30.6</v>
      </c>
      <c r="D173" s="23">
        <f t="shared" si="8"/>
        <v>0.13356612832824094</v>
      </c>
      <c r="E173" s="16"/>
      <c r="F173" s="24">
        <v>4.9799999999999997E-2</v>
      </c>
      <c r="G173" s="24">
        <v>5.1999999999999998E-3</v>
      </c>
      <c r="H173" s="24">
        <v>0.20300000000000001</v>
      </c>
      <c r="I173" s="24">
        <v>2.1000000000000001E-2</v>
      </c>
      <c r="J173" s="24">
        <v>2.921E-2</v>
      </c>
      <c r="K173" s="24">
        <v>7.6999999999999996E-4</v>
      </c>
      <c r="L173" s="24">
        <v>9.7999999999999997E-3</v>
      </c>
      <c r="M173" s="24">
        <v>1.5E-3</v>
      </c>
      <c r="N173" s="23">
        <v>6.1608000000000003E-2</v>
      </c>
      <c r="O173" s="23"/>
      <c r="P173" s="35">
        <v>185.6</v>
      </c>
      <c r="Q173" s="35">
        <v>4.8</v>
      </c>
      <c r="R173" s="35">
        <v>187</v>
      </c>
      <c r="S173" s="35">
        <v>17</v>
      </c>
      <c r="T173" s="35">
        <v>160</v>
      </c>
      <c r="U173" s="35">
        <v>220</v>
      </c>
      <c r="V173" s="25">
        <f t="shared" si="9"/>
        <v>185.6</v>
      </c>
      <c r="W173" s="25">
        <f t="shared" si="10"/>
        <v>4.8</v>
      </c>
      <c r="X173" s="26"/>
      <c r="Y173" s="36">
        <f t="shared" si="11"/>
        <v>0.74866310160428107</v>
      </c>
    </row>
    <row r="174" spans="1:25" s="11" customFormat="1" ht="15.75">
      <c r="A174" s="16" t="s">
        <v>151</v>
      </c>
      <c r="B174" s="16">
        <v>92</v>
      </c>
      <c r="C174" s="16">
        <v>99</v>
      </c>
      <c r="D174" s="23">
        <f t="shared" si="8"/>
        <v>1.076086956521739</v>
      </c>
      <c r="E174" s="16"/>
      <c r="F174" s="24">
        <v>5.8000000000000003E-2</v>
      </c>
      <c r="G174" s="24">
        <v>6.0000000000000001E-3</v>
      </c>
      <c r="H174" s="24">
        <v>0.503</v>
      </c>
      <c r="I174" s="24">
        <v>0.05</v>
      </c>
      <c r="J174" s="24">
        <v>6.4100000000000004E-2</v>
      </c>
      <c r="K174" s="24">
        <v>1.6000000000000001E-3</v>
      </c>
      <c r="L174" s="24">
        <v>1.9130000000000001E-2</v>
      </c>
      <c r="M174" s="24">
        <v>2.3E-3</v>
      </c>
      <c r="N174" s="23">
        <v>-4.0926999999999998E-2</v>
      </c>
      <c r="O174" s="23"/>
      <c r="P174" s="35">
        <v>400.7</v>
      </c>
      <c r="Q174" s="35">
        <v>9.5</v>
      </c>
      <c r="R174" s="35">
        <v>414</v>
      </c>
      <c r="S174" s="35">
        <v>33</v>
      </c>
      <c r="T174" s="35">
        <v>450</v>
      </c>
      <c r="U174" s="35">
        <v>220</v>
      </c>
      <c r="V174" s="25">
        <f t="shared" si="9"/>
        <v>400.7</v>
      </c>
      <c r="W174" s="25">
        <f t="shared" si="10"/>
        <v>9.5</v>
      </c>
      <c r="X174" s="26"/>
      <c r="Y174" s="36">
        <f t="shared" si="11"/>
        <v>3.2125603864734327</v>
      </c>
    </row>
    <row r="175" spans="1:25" s="11" customFormat="1" ht="15.75">
      <c r="A175" s="16" t="s">
        <v>152</v>
      </c>
      <c r="B175" s="16">
        <v>265</v>
      </c>
      <c r="C175" s="16">
        <v>85.4</v>
      </c>
      <c r="D175" s="23">
        <f t="shared" si="8"/>
        <v>0.32226415094339622</v>
      </c>
      <c r="E175" s="16"/>
      <c r="F175" s="24">
        <v>7.4999999999999997E-2</v>
      </c>
      <c r="G175" s="24">
        <v>5.7999999999999996E-3</v>
      </c>
      <c r="H175" s="24">
        <v>1.849</v>
      </c>
      <c r="I175" s="24">
        <v>0.14000000000000001</v>
      </c>
      <c r="J175" s="24">
        <v>0.1789</v>
      </c>
      <c r="K175" s="24">
        <v>3.5000000000000001E-3</v>
      </c>
      <c r="L175" s="24">
        <v>5.3699999999999998E-2</v>
      </c>
      <c r="M175" s="24">
        <v>6.0000000000000001E-3</v>
      </c>
      <c r="N175" s="23">
        <v>0.30166999999999999</v>
      </c>
      <c r="O175" s="23"/>
      <c r="P175" s="35">
        <v>1061</v>
      </c>
      <c r="Q175" s="35">
        <v>19</v>
      </c>
      <c r="R175" s="35">
        <v>1062</v>
      </c>
      <c r="S175" s="35">
        <v>53</v>
      </c>
      <c r="T175" s="35">
        <v>1067</v>
      </c>
      <c r="U175" s="35">
        <v>150</v>
      </c>
      <c r="V175" s="25">
        <f t="shared" si="9"/>
        <v>1061</v>
      </c>
      <c r="W175" s="25">
        <f t="shared" si="10"/>
        <v>19</v>
      </c>
      <c r="X175" s="26"/>
      <c r="Y175" s="36">
        <f t="shared" si="11"/>
        <v>9.4161958568738227E-2</v>
      </c>
    </row>
    <row r="176" spans="1:25" s="11" customFormat="1" ht="15.75">
      <c r="A176" s="16" t="s">
        <v>153</v>
      </c>
      <c r="B176" s="16">
        <v>195.8</v>
      </c>
      <c r="C176" s="16">
        <v>162.9</v>
      </c>
      <c r="D176" s="23">
        <f t="shared" si="8"/>
        <v>0.83197139938712972</v>
      </c>
      <c r="E176" s="16"/>
      <c r="F176" s="24">
        <v>0.1701</v>
      </c>
      <c r="G176" s="24">
        <v>1.2999999999999999E-2</v>
      </c>
      <c r="H176" s="24">
        <v>9.93</v>
      </c>
      <c r="I176" s="24">
        <v>0.73</v>
      </c>
      <c r="J176" s="24">
        <v>0.42420000000000002</v>
      </c>
      <c r="K176" s="24">
        <v>4.5999999999999999E-3</v>
      </c>
      <c r="L176" s="24">
        <v>0.1174</v>
      </c>
      <c r="M176" s="24">
        <v>1.2999999999999999E-2</v>
      </c>
      <c r="N176" s="23">
        <v>0.26034000000000002</v>
      </c>
      <c r="O176" s="23"/>
      <c r="P176" s="35">
        <v>2279</v>
      </c>
      <c r="Q176" s="35">
        <v>21</v>
      </c>
      <c r="R176" s="35">
        <v>2433</v>
      </c>
      <c r="S176" s="35">
        <v>67</v>
      </c>
      <c r="T176" s="35">
        <v>2555</v>
      </c>
      <c r="U176" s="35">
        <v>130</v>
      </c>
      <c r="V176" s="25">
        <f t="shared" si="9"/>
        <v>2555</v>
      </c>
      <c r="W176" s="25">
        <f t="shared" si="10"/>
        <v>130</v>
      </c>
      <c r="X176" s="26"/>
      <c r="Y176" s="36">
        <f t="shared" si="11"/>
        <v>6.3296341964652694</v>
      </c>
    </row>
    <row r="177" spans="1:25" s="11" customFormat="1" ht="15.75">
      <c r="A177" s="16" t="s">
        <v>154</v>
      </c>
      <c r="B177" s="16">
        <v>277</v>
      </c>
      <c r="C177" s="16">
        <v>89.1</v>
      </c>
      <c r="D177" s="23">
        <f t="shared" ref="D177:D204" si="12">IF(B177="","",C177/B177)</f>
        <v>0.32166064981949455</v>
      </c>
      <c r="E177" s="16"/>
      <c r="F177" s="24">
        <v>6.5600000000000006E-2</v>
      </c>
      <c r="G177" s="24">
        <v>5.1000000000000004E-3</v>
      </c>
      <c r="H177" s="24">
        <v>1.127</v>
      </c>
      <c r="I177" s="24">
        <v>8.5000000000000006E-2</v>
      </c>
      <c r="J177" s="24">
        <v>0.12520000000000001</v>
      </c>
      <c r="K177" s="24">
        <v>1.5E-3</v>
      </c>
      <c r="L177" s="24">
        <v>3.5799999999999998E-2</v>
      </c>
      <c r="M177" s="24">
        <v>4.1000000000000003E-3</v>
      </c>
      <c r="N177" s="23">
        <v>6.9890999999999995E-2</v>
      </c>
      <c r="O177" s="23"/>
      <c r="P177" s="35">
        <v>760.3</v>
      </c>
      <c r="Q177" s="35">
        <v>8.5</v>
      </c>
      <c r="R177" s="35">
        <v>767</v>
      </c>
      <c r="S177" s="35">
        <v>42</v>
      </c>
      <c r="T177" s="35">
        <v>783</v>
      </c>
      <c r="U177" s="35">
        <v>170</v>
      </c>
      <c r="V177" s="25">
        <f t="shared" ref="V177:V204" si="13">IF(P177="","",IF(P177&lt;1400,P177,T177))</f>
        <v>760.3</v>
      </c>
      <c r="W177" s="25">
        <f t="shared" ref="W177:W204" si="14">IF(P177="","",IF(V177=P177,Q177,U177))</f>
        <v>8.5</v>
      </c>
      <c r="X177" s="26"/>
      <c r="Y177" s="36">
        <f t="shared" ref="Y177:Y204" si="15">IF(R177="","",100*(R177-P177)/R177)</f>
        <v>0.87353324641460828</v>
      </c>
    </row>
    <row r="178" spans="1:25" s="11" customFormat="1" ht="15.75">
      <c r="A178" s="16" t="s">
        <v>155</v>
      </c>
      <c r="B178" s="16">
        <v>286</v>
      </c>
      <c r="C178" s="16">
        <v>331</v>
      </c>
      <c r="D178" s="23">
        <f t="shared" si="12"/>
        <v>1.1573426573426573</v>
      </c>
      <c r="E178" s="16"/>
      <c r="F178" s="24">
        <v>5.6500000000000002E-2</v>
      </c>
      <c r="G178" s="24">
        <v>4.7999999999999996E-3</v>
      </c>
      <c r="H178" s="24">
        <v>0.57499999999999996</v>
      </c>
      <c r="I178" s="24">
        <v>4.8000000000000001E-2</v>
      </c>
      <c r="J178" s="24">
        <v>7.399E-2</v>
      </c>
      <c r="K178" s="24">
        <v>9.8999999999999999E-4</v>
      </c>
      <c r="L178" s="24">
        <v>2.2270000000000002E-2</v>
      </c>
      <c r="M178" s="24">
        <v>2.5000000000000001E-3</v>
      </c>
      <c r="N178" s="23">
        <v>0.12989999999999999</v>
      </c>
      <c r="O178" s="23"/>
      <c r="P178" s="35">
        <v>460.1</v>
      </c>
      <c r="Q178" s="35">
        <v>5.9</v>
      </c>
      <c r="R178" s="35">
        <v>460</v>
      </c>
      <c r="S178" s="35">
        <v>31</v>
      </c>
      <c r="T178" s="35">
        <v>455</v>
      </c>
      <c r="U178" s="35">
        <v>180</v>
      </c>
      <c r="V178" s="25">
        <f t="shared" si="13"/>
        <v>460.1</v>
      </c>
      <c r="W178" s="25">
        <f t="shared" si="14"/>
        <v>5.9</v>
      </c>
      <c r="X178" s="26"/>
      <c r="Y178" s="36">
        <f t="shared" si="15"/>
        <v>-2.1739130434787552E-2</v>
      </c>
    </row>
    <row r="179" spans="1:25" s="11" customFormat="1" ht="15.75">
      <c r="A179" s="16" t="s">
        <v>157</v>
      </c>
      <c r="B179" s="16">
        <v>355</v>
      </c>
      <c r="C179" s="16">
        <v>122.6</v>
      </c>
      <c r="D179" s="23">
        <f t="shared" si="12"/>
        <v>0.34535211267605631</v>
      </c>
      <c r="E179" s="16"/>
      <c r="F179" s="24">
        <v>4.9700000000000001E-2</v>
      </c>
      <c r="G179" s="24">
        <v>4.5999999999999999E-3</v>
      </c>
      <c r="H179" s="24">
        <v>0.18049999999999999</v>
      </c>
      <c r="I179" s="24">
        <v>1.6E-2</v>
      </c>
      <c r="J179" s="24">
        <v>2.6290000000000001E-2</v>
      </c>
      <c r="K179" s="24">
        <v>5.0000000000000001E-4</v>
      </c>
      <c r="L179" s="24">
        <v>8.0999999999999996E-3</v>
      </c>
      <c r="M179" s="24">
        <v>9.7999999999999997E-4</v>
      </c>
      <c r="N179" s="23">
        <v>0.17735000000000001</v>
      </c>
      <c r="O179" s="23"/>
      <c r="P179" s="35">
        <v>167.3</v>
      </c>
      <c r="Q179" s="35">
        <v>3.2</v>
      </c>
      <c r="R179" s="35">
        <v>168.1</v>
      </c>
      <c r="S179" s="35">
        <v>14</v>
      </c>
      <c r="T179" s="35">
        <v>170</v>
      </c>
      <c r="U179" s="35">
        <v>200</v>
      </c>
      <c r="V179" s="25">
        <f t="shared" si="13"/>
        <v>167.3</v>
      </c>
      <c r="W179" s="25">
        <f t="shared" si="14"/>
        <v>3.2</v>
      </c>
      <c r="X179" s="26"/>
      <c r="Y179" s="36">
        <f t="shared" si="15"/>
        <v>0.47590719809636106</v>
      </c>
    </row>
    <row r="180" spans="1:25" s="11" customFormat="1" ht="15.75">
      <c r="A180" s="16" t="s">
        <v>158</v>
      </c>
      <c r="B180" s="16">
        <v>183.3</v>
      </c>
      <c r="C180" s="16">
        <v>81.900000000000006</v>
      </c>
      <c r="D180" s="23">
        <f t="shared" si="12"/>
        <v>0.44680851063829785</v>
      </c>
      <c r="E180" s="16"/>
      <c r="F180" s="24">
        <v>8.9599999999999999E-2</v>
      </c>
      <c r="G180" s="24">
        <v>7.0000000000000001E-3</v>
      </c>
      <c r="H180" s="24">
        <v>2.919</v>
      </c>
      <c r="I180" s="24">
        <v>0.22</v>
      </c>
      <c r="J180" s="24">
        <v>0.2346</v>
      </c>
      <c r="K180" s="24">
        <v>2.8E-3</v>
      </c>
      <c r="L180" s="24">
        <v>7.0699999999999999E-2</v>
      </c>
      <c r="M180" s="24">
        <v>7.7999999999999996E-3</v>
      </c>
      <c r="N180" s="23">
        <v>-7.0136000000000004E-2</v>
      </c>
      <c r="O180" s="23"/>
      <c r="P180" s="35">
        <v>1359</v>
      </c>
      <c r="Q180" s="35">
        <v>14</v>
      </c>
      <c r="R180" s="35">
        <v>1391</v>
      </c>
      <c r="S180" s="35">
        <v>57</v>
      </c>
      <c r="T180" s="35">
        <v>1410</v>
      </c>
      <c r="U180" s="35">
        <v>150</v>
      </c>
      <c r="V180" s="25">
        <f t="shared" si="13"/>
        <v>1359</v>
      </c>
      <c r="W180" s="25">
        <f t="shared" si="14"/>
        <v>14</v>
      </c>
      <c r="X180" s="26"/>
      <c r="Y180" s="36">
        <f t="shared" si="15"/>
        <v>2.3005032350826742</v>
      </c>
    </row>
    <row r="181" spans="1:25" s="11" customFormat="1" ht="15.75">
      <c r="A181" s="16" t="s">
        <v>159</v>
      </c>
      <c r="B181" s="16">
        <v>33.5</v>
      </c>
      <c r="C181" s="16">
        <v>22.61</v>
      </c>
      <c r="D181" s="23">
        <f t="shared" si="12"/>
        <v>0.67492537313432832</v>
      </c>
      <c r="E181" s="16"/>
      <c r="F181" s="24">
        <v>8.2299999999999998E-2</v>
      </c>
      <c r="G181" s="24">
        <v>8.0000000000000002E-3</v>
      </c>
      <c r="H181" s="24">
        <v>2.2000000000000002</v>
      </c>
      <c r="I181" s="24">
        <v>0.2</v>
      </c>
      <c r="J181" s="24">
        <v>0.1981</v>
      </c>
      <c r="K181" s="24">
        <v>4.4999999999999997E-3</v>
      </c>
      <c r="L181" s="24">
        <v>5.7000000000000002E-2</v>
      </c>
      <c r="M181" s="24">
        <v>6.8999999999999999E-3</v>
      </c>
      <c r="N181" s="23">
        <v>4.0691E-3</v>
      </c>
      <c r="O181" s="23"/>
      <c r="P181" s="35">
        <v>1165</v>
      </c>
      <c r="Q181" s="35">
        <v>24</v>
      </c>
      <c r="R181" s="35">
        <v>1186</v>
      </c>
      <c r="S181" s="35">
        <v>67</v>
      </c>
      <c r="T181" s="35">
        <v>1250</v>
      </c>
      <c r="U181" s="35">
        <v>190</v>
      </c>
      <c r="V181" s="25">
        <f t="shared" si="13"/>
        <v>1165</v>
      </c>
      <c r="W181" s="25">
        <f t="shared" si="14"/>
        <v>24</v>
      </c>
      <c r="X181" s="26"/>
      <c r="Y181" s="36">
        <f t="shared" si="15"/>
        <v>1.7706576728499157</v>
      </c>
    </row>
    <row r="182" spans="1:25" s="11" customFormat="1" ht="15.75">
      <c r="A182" s="16" t="s">
        <v>160</v>
      </c>
      <c r="B182" s="16">
        <v>1229</v>
      </c>
      <c r="C182" s="16">
        <v>112</v>
      </c>
      <c r="D182" s="23">
        <f t="shared" si="12"/>
        <v>9.1131000813669649E-2</v>
      </c>
      <c r="E182" s="16"/>
      <c r="F182" s="24">
        <v>9.1899999999999996E-2</v>
      </c>
      <c r="G182" s="24">
        <v>7.0000000000000001E-3</v>
      </c>
      <c r="H182" s="24">
        <v>1.766</v>
      </c>
      <c r="I182" s="24">
        <v>0.14000000000000001</v>
      </c>
      <c r="J182" s="24">
        <v>0.13669999999999999</v>
      </c>
      <c r="K182" s="24">
        <v>6.1000000000000004E-3</v>
      </c>
      <c r="L182" s="24">
        <v>7.5300000000000006E-2</v>
      </c>
      <c r="M182" s="24">
        <v>8.2000000000000007E-3</v>
      </c>
      <c r="N182" s="23">
        <v>0.95703000000000005</v>
      </c>
      <c r="O182" s="23"/>
      <c r="P182" s="35">
        <v>825</v>
      </c>
      <c r="Q182" s="35">
        <v>35</v>
      </c>
      <c r="R182" s="35">
        <v>1030</v>
      </c>
      <c r="S182" s="35">
        <v>55</v>
      </c>
      <c r="T182" s="35">
        <v>1462</v>
      </c>
      <c r="U182" s="35">
        <v>140</v>
      </c>
      <c r="V182" s="25">
        <f t="shared" si="13"/>
        <v>825</v>
      </c>
      <c r="W182" s="25">
        <f t="shared" si="14"/>
        <v>35</v>
      </c>
      <c r="X182" s="26"/>
      <c r="Y182" s="36">
        <f t="shared" si="15"/>
        <v>19.902912621359224</v>
      </c>
    </row>
    <row r="183" spans="1:25" s="11" customFormat="1" ht="15.75">
      <c r="A183" s="16" t="s">
        <v>161</v>
      </c>
      <c r="B183" s="16">
        <v>356</v>
      </c>
      <c r="C183" s="16">
        <v>324</v>
      </c>
      <c r="D183" s="23">
        <f t="shared" si="12"/>
        <v>0.9101123595505618</v>
      </c>
      <c r="E183" s="16"/>
      <c r="F183" s="24">
        <v>5.0299999999999997E-2</v>
      </c>
      <c r="G183" s="24">
        <v>4.8999999999999998E-3</v>
      </c>
      <c r="H183" s="24">
        <v>0.17199999999999999</v>
      </c>
      <c r="I183" s="24">
        <v>1.4999999999999999E-2</v>
      </c>
      <c r="J183" s="24">
        <v>2.444E-2</v>
      </c>
      <c r="K183" s="24">
        <v>4.6999999999999999E-4</v>
      </c>
      <c r="L183" s="24">
        <v>7.5199999999999998E-3</v>
      </c>
      <c r="M183" s="24">
        <v>8.5999999999999998E-4</v>
      </c>
      <c r="N183" s="23">
        <v>-4.2011000000000001E-3</v>
      </c>
      <c r="O183" s="23"/>
      <c r="P183" s="35">
        <v>155.6</v>
      </c>
      <c r="Q183" s="35">
        <v>2.9</v>
      </c>
      <c r="R183" s="35">
        <v>160.5</v>
      </c>
      <c r="S183" s="35">
        <v>13</v>
      </c>
      <c r="T183" s="35">
        <v>180</v>
      </c>
      <c r="U183" s="35">
        <v>200</v>
      </c>
      <c r="V183" s="25">
        <f t="shared" si="13"/>
        <v>155.6</v>
      </c>
      <c r="W183" s="25">
        <f t="shared" si="14"/>
        <v>2.9</v>
      </c>
      <c r="X183" s="26"/>
      <c r="Y183" s="36">
        <f t="shared" si="15"/>
        <v>3.0529595015576358</v>
      </c>
    </row>
    <row r="184" spans="1:25" s="11" customFormat="1" ht="15.75">
      <c r="A184" s="16" t="s">
        <v>162</v>
      </c>
      <c r="B184" s="16">
        <v>114.7</v>
      </c>
      <c r="C184" s="16">
        <v>50.4</v>
      </c>
      <c r="D184" s="23">
        <f t="shared" si="12"/>
        <v>0.4394071490845684</v>
      </c>
      <c r="E184" s="16"/>
      <c r="F184" s="24">
        <v>5.91E-2</v>
      </c>
      <c r="G184" s="24">
        <v>5.3E-3</v>
      </c>
      <c r="H184" s="24">
        <v>0.80600000000000005</v>
      </c>
      <c r="I184" s="24">
        <v>7.0999999999999994E-2</v>
      </c>
      <c r="J184" s="24">
        <v>9.7500000000000003E-2</v>
      </c>
      <c r="K184" s="24">
        <v>1.5E-3</v>
      </c>
      <c r="L184" s="24">
        <v>2.9600000000000001E-2</v>
      </c>
      <c r="M184" s="24">
        <v>3.5000000000000001E-3</v>
      </c>
      <c r="N184" s="23">
        <v>-3.8647000000000001E-2</v>
      </c>
      <c r="O184" s="23"/>
      <c r="P184" s="35">
        <v>599.79999999999995</v>
      </c>
      <c r="Q184" s="35">
        <v>9.1</v>
      </c>
      <c r="R184" s="35">
        <v>597</v>
      </c>
      <c r="S184" s="35">
        <v>40</v>
      </c>
      <c r="T184" s="35">
        <v>540</v>
      </c>
      <c r="U184" s="35">
        <v>200</v>
      </c>
      <c r="V184" s="25">
        <f t="shared" si="13"/>
        <v>599.79999999999995</v>
      </c>
      <c r="W184" s="25">
        <f t="shared" si="14"/>
        <v>9.1</v>
      </c>
      <c r="X184" s="26"/>
      <c r="Y184" s="36">
        <f t="shared" si="15"/>
        <v>-0.46901172529312474</v>
      </c>
    </row>
    <row r="185" spans="1:25" s="11" customFormat="1" ht="15.75">
      <c r="A185" s="16" t="s">
        <v>163</v>
      </c>
      <c r="B185" s="16">
        <v>360</v>
      </c>
      <c r="C185" s="16">
        <v>624</v>
      </c>
      <c r="D185" s="23">
        <f t="shared" si="12"/>
        <v>1.7333333333333334</v>
      </c>
      <c r="E185" s="16"/>
      <c r="F185" s="24">
        <v>5.0200000000000002E-2</v>
      </c>
      <c r="G185" s="24">
        <v>5.4000000000000003E-3</v>
      </c>
      <c r="H185" s="24">
        <v>0.158</v>
      </c>
      <c r="I185" s="24">
        <v>1.6E-2</v>
      </c>
      <c r="J185" s="24">
        <v>2.3040000000000001E-2</v>
      </c>
      <c r="K185" s="24">
        <v>4.2999999999999999E-4</v>
      </c>
      <c r="L185" s="24">
        <v>7.2100000000000003E-3</v>
      </c>
      <c r="M185" s="24">
        <v>8.1999999999999998E-4</v>
      </c>
      <c r="N185" s="23">
        <v>1.9956000000000002E-2</v>
      </c>
      <c r="O185" s="23"/>
      <c r="P185" s="35">
        <v>146.80000000000001</v>
      </c>
      <c r="Q185" s="35">
        <v>2.7</v>
      </c>
      <c r="R185" s="35">
        <v>148</v>
      </c>
      <c r="S185" s="35">
        <v>14</v>
      </c>
      <c r="T185" s="35">
        <v>200</v>
      </c>
      <c r="U185" s="35">
        <v>230</v>
      </c>
      <c r="V185" s="25">
        <f t="shared" si="13"/>
        <v>146.80000000000001</v>
      </c>
      <c r="W185" s="25">
        <f t="shared" si="14"/>
        <v>2.7</v>
      </c>
      <c r="X185" s="26"/>
      <c r="Y185" s="36">
        <f t="shared" si="15"/>
        <v>0.81081081081080308</v>
      </c>
    </row>
    <row r="186" spans="1:25" s="11" customFormat="1" ht="15.75">
      <c r="A186" s="16" t="s">
        <v>164</v>
      </c>
      <c r="B186" s="16">
        <v>104.7</v>
      </c>
      <c r="C186" s="16">
        <v>36</v>
      </c>
      <c r="D186" s="23">
        <f t="shared" si="12"/>
        <v>0.34383954154727792</v>
      </c>
      <c r="E186" s="16"/>
      <c r="F186" s="24">
        <v>7.2300000000000003E-2</v>
      </c>
      <c r="G186" s="24">
        <v>6.1999999999999998E-3</v>
      </c>
      <c r="H186" s="24">
        <v>1.579</v>
      </c>
      <c r="I186" s="24">
        <v>0.13</v>
      </c>
      <c r="J186" s="24">
        <v>0.1573</v>
      </c>
      <c r="K186" s="24">
        <v>2.0999999999999999E-3</v>
      </c>
      <c r="L186" s="24">
        <v>4.82E-2</v>
      </c>
      <c r="M186" s="24">
        <v>5.5999999999999999E-3</v>
      </c>
      <c r="N186" s="23">
        <v>0.12469</v>
      </c>
      <c r="O186" s="23"/>
      <c r="P186" s="35">
        <v>942</v>
      </c>
      <c r="Q186" s="35">
        <v>12</v>
      </c>
      <c r="R186" s="35">
        <v>958</v>
      </c>
      <c r="S186" s="35">
        <v>52</v>
      </c>
      <c r="T186" s="35">
        <v>1003</v>
      </c>
      <c r="U186" s="35">
        <v>180</v>
      </c>
      <c r="V186" s="25">
        <f t="shared" si="13"/>
        <v>942</v>
      </c>
      <c r="W186" s="25">
        <f t="shared" si="14"/>
        <v>12</v>
      </c>
      <c r="X186" s="26"/>
      <c r="Y186" s="36">
        <f t="shared" si="15"/>
        <v>1.6701461377870563</v>
      </c>
    </row>
    <row r="187" spans="1:25" s="11" customFormat="1" ht="15.75">
      <c r="A187" s="16" t="s">
        <v>165</v>
      </c>
      <c r="B187" s="16">
        <v>43.2</v>
      </c>
      <c r="C187" s="16">
        <v>12.06</v>
      </c>
      <c r="D187" s="23">
        <f t="shared" si="12"/>
        <v>0.27916666666666667</v>
      </c>
      <c r="E187" s="16"/>
      <c r="F187" s="24">
        <v>7.4200000000000002E-2</v>
      </c>
      <c r="G187" s="24">
        <v>7.1000000000000004E-3</v>
      </c>
      <c r="H187" s="24">
        <v>1.89</v>
      </c>
      <c r="I187" s="24">
        <v>0.17</v>
      </c>
      <c r="J187" s="24">
        <v>0.1789</v>
      </c>
      <c r="K187" s="24">
        <v>3.7000000000000002E-3</v>
      </c>
      <c r="L187" s="24">
        <v>5.3100000000000001E-2</v>
      </c>
      <c r="M187" s="24">
        <v>6.6E-3</v>
      </c>
      <c r="N187" s="23">
        <v>0.11788</v>
      </c>
      <c r="O187" s="23"/>
      <c r="P187" s="35">
        <v>1060</v>
      </c>
      <c r="Q187" s="35">
        <v>20</v>
      </c>
      <c r="R187" s="35">
        <v>1086</v>
      </c>
      <c r="S187" s="35">
        <v>59</v>
      </c>
      <c r="T187" s="35">
        <v>1070</v>
      </c>
      <c r="U187" s="35">
        <v>180</v>
      </c>
      <c r="V187" s="25">
        <f t="shared" si="13"/>
        <v>1060</v>
      </c>
      <c r="W187" s="25">
        <f t="shared" si="14"/>
        <v>20</v>
      </c>
      <c r="X187" s="26"/>
      <c r="Y187" s="36">
        <f t="shared" si="15"/>
        <v>2.3941068139963169</v>
      </c>
    </row>
    <row r="188" spans="1:25" s="11" customFormat="1" ht="15.75">
      <c r="A188" s="16" t="s">
        <v>166</v>
      </c>
      <c r="B188" s="16">
        <v>86.6</v>
      </c>
      <c r="C188" s="16">
        <v>58.1</v>
      </c>
      <c r="D188" s="23">
        <f t="shared" si="12"/>
        <v>0.67090069284064668</v>
      </c>
      <c r="E188" s="16"/>
      <c r="F188" s="24">
        <v>7.6399999999999996E-2</v>
      </c>
      <c r="G188" s="24">
        <v>6.3E-3</v>
      </c>
      <c r="H188" s="24">
        <v>1.9890000000000001</v>
      </c>
      <c r="I188" s="24">
        <v>0.16</v>
      </c>
      <c r="J188" s="24">
        <v>0.1885</v>
      </c>
      <c r="K188" s="24">
        <v>2.7000000000000001E-3</v>
      </c>
      <c r="L188" s="24">
        <v>5.6000000000000001E-2</v>
      </c>
      <c r="M188" s="24">
        <v>6.4000000000000003E-3</v>
      </c>
      <c r="N188" s="23">
        <v>4.2258999999999998E-2</v>
      </c>
      <c r="O188" s="23"/>
      <c r="P188" s="35">
        <v>1113</v>
      </c>
      <c r="Q188" s="35">
        <v>15</v>
      </c>
      <c r="R188" s="35">
        <v>1113</v>
      </c>
      <c r="S188" s="35">
        <v>53</v>
      </c>
      <c r="T188" s="35">
        <v>1096</v>
      </c>
      <c r="U188" s="35">
        <v>160</v>
      </c>
      <c r="V188" s="25">
        <f t="shared" si="13"/>
        <v>1113</v>
      </c>
      <c r="W188" s="25">
        <f t="shared" si="14"/>
        <v>15</v>
      </c>
      <c r="X188" s="26"/>
      <c r="Y188" s="36">
        <f t="shared" si="15"/>
        <v>0</v>
      </c>
    </row>
    <row r="189" spans="1:25" s="11" customFormat="1" ht="15.75">
      <c r="A189" s="16" t="s">
        <v>167</v>
      </c>
      <c r="B189" s="16">
        <v>322</v>
      </c>
      <c r="C189" s="16">
        <v>268</v>
      </c>
      <c r="D189" s="23">
        <f t="shared" si="12"/>
        <v>0.83229813664596275</v>
      </c>
      <c r="E189" s="16"/>
      <c r="F189" s="24">
        <v>7.3499999999999996E-2</v>
      </c>
      <c r="G189" s="24">
        <v>5.7000000000000002E-3</v>
      </c>
      <c r="H189" s="24">
        <v>1.8360000000000001</v>
      </c>
      <c r="I189" s="24">
        <v>0.14000000000000001</v>
      </c>
      <c r="J189" s="24">
        <v>0.17910000000000001</v>
      </c>
      <c r="K189" s="24">
        <v>1.5E-3</v>
      </c>
      <c r="L189" s="24">
        <v>5.1249999999999997E-2</v>
      </c>
      <c r="M189" s="24">
        <v>5.7000000000000002E-3</v>
      </c>
      <c r="N189" s="23">
        <v>0.21362999999999999</v>
      </c>
      <c r="O189" s="23"/>
      <c r="P189" s="35">
        <v>1062.2</v>
      </c>
      <c r="Q189" s="35">
        <v>8</v>
      </c>
      <c r="R189" s="35">
        <v>1057</v>
      </c>
      <c r="S189" s="35">
        <v>50</v>
      </c>
      <c r="T189" s="35">
        <v>1044</v>
      </c>
      <c r="U189" s="35">
        <v>170</v>
      </c>
      <c r="V189" s="25">
        <f t="shared" si="13"/>
        <v>1062.2</v>
      </c>
      <c r="W189" s="25">
        <f t="shared" si="14"/>
        <v>8</v>
      </c>
      <c r="X189" s="26"/>
      <c r="Y189" s="36">
        <f t="shared" si="15"/>
        <v>-0.49195837275307902</v>
      </c>
    </row>
    <row r="190" spans="1:25" s="11" customFormat="1" ht="15.75">
      <c r="A190" s="16" t="s">
        <v>168</v>
      </c>
      <c r="B190" s="16">
        <v>452</v>
      </c>
      <c r="C190" s="16">
        <v>489</v>
      </c>
      <c r="D190" s="23">
        <f t="shared" si="12"/>
        <v>1.081858407079646</v>
      </c>
      <c r="E190" s="16"/>
      <c r="F190" s="24">
        <v>4.8399999999999999E-2</v>
      </c>
      <c r="G190" s="24">
        <v>4.4999999999999997E-3</v>
      </c>
      <c r="H190" s="24">
        <v>0.1212</v>
      </c>
      <c r="I190" s="24">
        <v>1.0999999999999999E-2</v>
      </c>
      <c r="J190" s="24">
        <v>1.7989999999999999E-2</v>
      </c>
      <c r="K190" s="24">
        <v>3.4000000000000002E-4</v>
      </c>
      <c r="L190" s="24">
        <v>5.4799999999999996E-3</v>
      </c>
      <c r="M190" s="24">
        <v>6.3000000000000003E-4</v>
      </c>
      <c r="N190" s="23">
        <v>0.40787000000000001</v>
      </c>
      <c r="O190" s="23"/>
      <c r="P190" s="35">
        <v>115</v>
      </c>
      <c r="Q190" s="35">
        <v>2.2000000000000002</v>
      </c>
      <c r="R190" s="35">
        <v>116</v>
      </c>
      <c r="S190" s="35">
        <v>10</v>
      </c>
      <c r="T190" s="35">
        <v>100</v>
      </c>
      <c r="U190" s="35">
        <v>200</v>
      </c>
      <c r="V190" s="25">
        <f t="shared" si="13"/>
        <v>115</v>
      </c>
      <c r="W190" s="25">
        <f t="shared" si="14"/>
        <v>2.2000000000000002</v>
      </c>
      <c r="X190" s="26"/>
      <c r="Y190" s="36">
        <f t="shared" si="15"/>
        <v>0.86206896551724133</v>
      </c>
    </row>
    <row r="191" spans="1:25" s="11" customFormat="1" ht="15.75">
      <c r="A191" s="16" t="s">
        <v>169</v>
      </c>
      <c r="B191" s="16">
        <v>577</v>
      </c>
      <c r="C191" s="16">
        <v>299</v>
      </c>
      <c r="D191" s="23">
        <f t="shared" si="12"/>
        <v>0.51819757365684571</v>
      </c>
      <c r="E191" s="16"/>
      <c r="F191" s="24">
        <v>4.7699999999999999E-2</v>
      </c>
      <c r="G191" s="24">
        <v>4.0000000000000001E-3</v>
      </c>
      <c r="H191" s="24">
        <v>0.1734</v>
      </c>
      <c r="I191" s="24">
        <v>1.4999999999999999E-2</v>
      </c>
      <c r="J191" s="24">
        <v>2.6280000000000001E-2</v>
      </c>
      <c r="K191" s="24">
        <v>3.6999999999999999E-4</v>
      </c>
      <c r="L191" s="24">
        <v>7.9299999999999995E-3</v>
      </c>
      <c r="M191" s="24">
        <v>9.3000000000000005E-4</v>
      </c>
      <c r="N191" s="23">
        <v>0.16214999999999999</v>
      </c>
      <c r="O191" s="23"/>
      <c r="P191" s="35">
        <v>167.2</v>
      </c>
      <c r="Q191" s="35">
        <v>2.2999999999999998</v>
      </c>
      <c r="R191" s="35">
        <v>164.5</v>
      </c>
      <c r="S191" s="35">
        <v>13</v>
      </c>
      <c r="T191" s="35">
        <v>50</v>
      </c>
      <c r="U191" s="35">
        <v>190</v>
      </c>
      <c r="V191" s="25">
        <f t="shared" si="13"/>
        <v>167.2</v>
      </c>
      <c r="W191" s="25">
        <f t="shared" si="14"/>
        <v>2.2999999999999998</v>
      </c>
      <c r="X191" s="26"/>
      <c r="Y191" s="36">
        <f t="shared" si="15"/>
        <v>-1.6413373860182301</v>
      </c>
    </row>
    <row r="192" spans="1:25" s="11" customFormat="1" ht="15.75">
      <c r="A192" s="16" t="s">
        <v>170</v>
      </c>
      <c r="B192" s="16">
        <v>312</v>
      </c>
      <c r="C192" s="16">
        <v>194.1</v>
      </c>
      <c r="D192" s="23">
        <f t="shared" si="12"/>
        <v>0.62211538461538463</v>
      </c>
      <c r="E192" s="16"/>
      <c r="F192" s="24">
        <v>0.1104</v>
      </c>
      <c r="G192" s="24">
        <v>8.5000000000000006E-3</v>
      </c>
      <c r="H192" s="24">
        <v>4.9930000000000003</v>
      </c>
      <c r="I192" s="24">
        <v>0.38</v>
      </c>
      <c r="J192" s="24">
        <v>0.32479999999999998</v>
      </c>
      <c r="K192" s="24">
        <v>2.8E-3</v>
      </c>
      <c r="L192" s="24">
        <v>8.8999999999999996E-2</v>
      </c>
      <c r="M192" s="24">
        <v>9.9000000000000008E-3</v>
      </c>
      <c r="N192" s="23">
        <v>0.38796000000000003</v>
      </c>
      <c r="O192" s="23"/>
      <c r="P192" s="35">
        <v>1813</v>
      </c>
      <c r="Q192" s="35">
        <v>14</v>
      </c>
      <c r="R192" s="35">
        <v>1817</v>
      </c>
      <c r="S192" s="35">
        <v>62</v>
      </c>
      <c r="T192" s="35">
        <v>1801</v>
      </c>
      <c r="U192" s="35">
        <v>140</v>
      </c>
      <c r="V192" s="25">
        <f t="shared" si="13"/>
        <v>1801</v>
      </c>
      <c r="W192" s="25">
        <f t="shared" si="14"/>
        <v>140</v>
      </c>
      <c r="X192" s="26"/>
      <c r="Y192" s="36">
        <f t="shared" si="15"/>
        <v>0.22014309301045679</v>
      </c>
    </row>
    <row r="193" spans="1:25" s="11" customFormat="1" ht="15.75">
      <c r="A193" s="16" t="s">
        <v>171</v>
      </c>
      <c r="B193" s="16">
        <v>245.1</v>
      </c>
      <c r="C193" s="16">
        <v>98.8</v>
      </c>
      <c r="D193" s="23">
        <f t="shared" si="12"/>
        <v>0.40310077519379844</v>
      </c>
      <c r="E193" s="16"/>
      <c r="F193" s="24">
        <v>5.7099999999999998E-2</v>
      </c>
      <c r="G193" s="24">
        <v>5.4999999999999997E-3</v>
      </c>
      <c r="H193" s="24">
        <v>0.28299999999999997</v>
      </c>
      <c r="I193" s="24">
        <v>2.7E-2</v>
      </c>
      <c r="J193" s="24">
        <v>3.474E-2</v>
      </c>
      <c r="K193" s="24">
        <v>5.5999999999999995E-4</v>
      </c>
      <c r="L193" s="24">
        <v>1.188E-2</v>
      </c>
      <c r="M193" s="24">
        <v>1.5E-3</v>
      </c>
      <c r="N193" s="23">
        <v>0.28745999999999999</v>
      </c>
      <c r="O193" s="23"/>
      <c r="P193" s="35">
        <v>220.2</v>
      </c>
      <c r="Q193" s="35">
        <v>3.5</v>
      </c>
      <c r="R193" s="35">
        <v>251</v>
      </c>
      <c r="S193" s="35">
        <v>21</v>
      </c>
      <c r="T193" s="35">
        <v>460</v>
      </c>
      <c r="U193" s="35">
        <v>210</v>
      </c>
      <c r="V193" s="25">
        <f t="shared" si="13"/>
        <v>220.2</v>
      </c>
      <c r="W193" s="25">
        <f t="shared" si="14"/>
        <v>3.5</v>
      </c>
      <c r="X193" s="26"/>
      <c r="Y193" s="36">
        <f t="shared" si="15"/>
        <v>12.270916334661358</v>
      </c>
    </row>
    <row r="194" spans="1:25" s="11" customFormat="1" ht="15.75">
      <c r="A194" s="16" t="s">
        <v>172</v>
      </c>
      <c r="B194" s="16">
        <v>686</v>
      </c>
      <c r="C194" s="16">
        <v>354</v>
      </c>
      <c r="D194" s="23">
        <f t="shared" si="12"/>
        <v>0.51603498542274051</v>
      </c>
      <c r="E194" s="16"/>
      <c r="F194" s="24">
        <v>5.0299999999999997E-2</v>
      </c>
      <c r="G194" s="24">
        <v>4.7999999999999996E-3</v>
      </c>
      <c r="H194" s="24">
        <v>0.13100000000000001</v>
      </c>
      <c r="I194" s="24">
        <v>1.2999999999999999E-2</v>
      </c>
      <c r="J194" s="24">
        <v>1.873E-2</v>
      </c>
      <c r="K194" s="24">
        <v>2.9E-4</v>
      </c>
      <c r="L194" s="24">
        <v>5.7000000000000002E-3</v>
      </c>
      <c r="M194" s="24">
        <v>6.6E-4</v>
      </c>
      <c r="N194" s="23">
        <v>0.17014000000000001</v>
      </c>
      <c r="O194" s="23"/>
      <c r="P194" s="35">
        <v>119.6</v>
      </c>
      <c r="Q194" s="35">
        <v>1.8</v>
      </c>
      <c r="R194" s="35">
        <v>126.6</v>
      </c>
      <c r="S194" s="35">
        <v>11</v>
      </c>
      <c r="T194" s="35">
        <v>210</v>
      </c>
      <c r="U194" s="35">
        <v>210</v>
      </c>
      <c r="V194" s="25">
        <f t="shared" si="13"/>
        <v>119.6</v>
      </c>
      <c r="W194" s="25">
        <f t="shared" si="14"/>
        <v>1.8</v>
      </c>
      <c r="X194" s="26"/>
      <c r="Y194" s="36">
        <f t="shared" si="15"/>
        <v>5.5292259083728279</v>
      </c>
    </row>
    <row r="195" spans="1:25" s="11" customFormat="1" ht="15.75">
      <c r="A195" s="16" t="s">
        <v>173</v>
      </c>
      <c r="B195" s="16">
        <v>1610</v>
      </c>
      <c r="C195" s="16">
        <v>1524</v>
      </c>
      <c r="D195" s="23">
        <f t="shared" si="12"/>
        <v>0.94658385093167707</v>
      </c>
      <c r="E195" s="16"/>
      <c r="F195" s="24">
        <v>5.0500000000000003E-2</v>
      </c>
      <c r="G195" s="24">
        <v>4.5999999999999999E-3</v>
      </c>
      <c r="H195" s="24">
        <v>0.1135</v>
      </c>
      <c r="I195" s="24">
        <v>0.01</v>
      </c>
      <c r="J195" s="24">
        <v>1.634E-2</v>
      </c>
      <c r="K195" s="24">
        <v>2.4000000000000001E-4</v>
      </c>
      <c r="L195" s="24">
        <v>5.47E-3</v>
      </c>
      <c r="M195" s="24">
        <v>6.4000000000000005E-4</v>
      </c>
      <c r="N195" s="23">
        <v>-0.45434999999999998</v>
      </c>
      <c r="O195" s="23"/>
      <c r="P195" s="35">
        <v>104.5</v>
      </c>
      <c r="Q195" s="35">
        <v>1.5</v>
      </c>
      <c r="R195" s="35">
        <v>109.1</v>
      </c>
      <c r="S195" s="35">
        <v>9.1</v>
      </c>
      <c r="T195" s="35">
        <v>220</v>
      </c>
      <c r="U195" s="35">
        <v>190</v>
      </c>
      <c r="V195" s="25">
        <f t="shared" si="13"/>
        <v>104.5</v>
      </c>
      <c r="W195" s="25">
        <f t="shared" si="14"/>
        <v>1.5</v>
      </c>
      <c r="X195" s="26"/>
      <c r="Y195" s="36">
        <f t="shared" si="15"/>
        <v>4.2163153070577399</v>
      </c>
    </row>
    <row r="196" spans="1:25" s="11" customFormat="1" ht="15.75">
      <c r="A196" s="16" t="s">
        <v>174</v>
      </c>
      <c r="B196" s="16">
        <v>141.9</v>
      </c>
      <c r="C196" s="16">
        <v>89.2</v>
      </c>
      <c r="D196" s="23">
        <f t="shared" si="12"/>
        <v>0.62861169837914022</v>
      </c>
      <c r="E196" s="16"/>
      <c r="F196" s="24">
        <v>5.9900000000000002E-2</v>
      </c>
      <c r="G196" s="24">
        <v>5.3E-3</v>
      </c>
      <c r="H196" s="24">
        <v>0.61799999999999999</v>
      </c>
      <c r="I196" s="24">
        <v>5.8000000000000003E-2</v>
      </c>
      <c r="J196" s="24">
        <v>7.5300000000000006E-2</v>
      </c>
      <c r="K196" s="24">
        <v>1.6000000000000001E-3</v>
      </c>
      <c r="L196" s="24">
        <v>3.0200000000000001E-2</v>
      </c>
      <c r="M196" s="24">
        <v>3.3999999999999998E-3</v>
      </c>
      <c r="N196" s="23">
        <v>0.28227999999999998</v>
      </c>
      <c r="O196" s="23"/>
      <c r="P196" s="35">
        <v>468</v>
      </c>
      <c r="Q196" s="35">
        <v>9.9</v>
      </c>
      <c r="R196" s="35">
        <v>499</v>
      </c>
      <c r="S196" s="35">
        <v>34</v>
      </c>
      <c r="T196" s="35">
        <v>590</v>
      </c>
      <c r="U196" s="35">
        <v>200</v>
      </c>
      <c r="V196" s="25">
        <f t="shared" si="13"/>
        <v>468</v>
      </c>
      <c r="W196" s="25">
        <f t="shared" si="14"/>
        <v>9.9</v>
      </c>
      <c r="X196" s="26"/>
      <c r="Y196" s="36">
        <f t="shared" si="15"/>
        <v>6.2124248496993992</v>
      </c>
    </row>
    <row r="197" spans="1:25" s="11" customFormat="1" ht="15.75">
      <c r="A197" s="16" t="s">
        <v>175</v>
      </c>
      <c r="B197" s="16">
        <v>211.8</v>
      </c>
      <c r="C197" s="16">
        <v>174.6</v>
      </c>
      <c r="D197" s="23">
        <f t="shared" si="12"/>
        <v>0.82436260623229451</v>
      </c>
      <c r="E197" s="16"/>
      <c r="F197" s="24">
        <v>5.8900000000000001E-2</v>
      </c>
      <c r="G197" s="24">
        <v>8.2000000000000007E-3</v>
      </c>
      <c r="H197" s="24">
        <v>0.14000000000000001</v>
      </c>
      <c r="I197" s="24">
        <v>0.02</v>
      </c>
      <c r="J197" s="24">
        <v>1.8110000000000001E-2</v>
      </c>
      <c r="K197" s="24">
        <v>4.2999999999999999E-4</v>
      </c>
      <c r="L197" s="24">
        <v>8.2000000000000007E-3</v>
      </c>
      <c r="M197" s="24">
        <v>9.8999999999999999E-4</v>
      </c>
      <c r="N197" s="23">
        <v>-0.21398</v>
      </c>
      <c r="O197" s="23"/>
      <c r="P197" s="35">
        <v>116.3</v>
      </c>
      <c r="Q197" s="35">
        <v>2.8</v>
      </c>
      <c r="R197" s="35">
        <v>135</v>
      </c>
      <c r="S197" s="35">
        <v>17</v>
      </c>
      <c r="T197" s="35">
        <v>480</v>
      </c>
      <c r="U197" s="35">
        <v>270</v>
      </c>
      <c r="V197" s="25">
        <f t="shared" si="13"/>
        <v>116.3</v>
      </c>
      <c r="W197" s="25">
        <f t="shared" si="14"/>
        <v>2.8</v>
      </c>
      <c r="X197" s="26"/>
      <c r="Y197" s="36">
        <f t="shared" si="15"/>
        <v>13.851851851851853</v>
      </c>
    </row>
    <row r="198" spans="1:25" s="11" customFormat="1" ht="15.75">
      <c r="A198" s="16" t="s">
        <v>176</v>
      </c>
      <c r="B198" s="16">
        <v>127.6</v>
      </c>
      <c r="C198" s="16">
        <v>48.1</v>
      </c>
      <c r="D198" s="23">
        <f t="shared" si="12"/>
        <v>0.37695924764890287</v>
      </c>
      <c r="E198" s="16"/>
      <c r="F198" s="24">
        <v>7.6600000000000001E-2</v>
      </c>
      <c r="G198" s="24">
        <v>6.3E-3</v>
      </c>
      <c r="H198" s="24">
        <v>1.95</v>
      </c>
      <c r="I198" s="24">
        <v>0.15</v>
      </c>
      <c r="J198" s="24">
        <v>0.1847</v>
      </c>
      <c r="K198" s="24">
        <v>2.5000000000000001E-3</v>
      </c>
      <c r="L198" s="24">
        <v>5.5399999999999998E-2</v>
      </c>
      <c r="M198" s="24">
        <v>6.3E-3</v>
      </c>
      <c r="N198" s="23">
        <v>-6.7308000000000007E-2</v>
      </c>
      <c r="O198" s="23"/>
      <c r="P198" s="35">
        <v>1092</v>
      </c>
      <c r="Q198" s="35">
        <v>14</v>
      </c>
      <c r="R198" s="35">
        <v>1099</v>
      </c>
      <c r="S198" s="35">
        <v>55</v>
      </c>
      <c r="T198" s="35">
        <v>1090</v>
      </c>
      <c r="U198" s="35">
        <v>160</v>
      </c>
      <c r="V198" s="25">
        <f t="shared" si="13"/>
        <v>1092</v>
      </c>
      <c r="W198" s="25">
        <f t="shared" si="14"/>
        <v>14</v>
      </c>
      <c r="X198" s="26"/>
      <c r="Y198" s="36">
        <f t="shared" si="15"/>
        <v>0.63694267515923564</v>
      </c>
    </row>
    <row r="199" spans="1:25" s="11" customFormat="1" ht="15.75">
      <c r="A199" s="16" t="s">
        <v>177</v>
      </c>
      <c r="B199" s="16">
        <v>18.8</v>
      </c>
      <c r="C199" s="16">
        <v>17.5</v>
      </c>
      <c r="D199" s="23">
        <f t="shared" si="12"/>
        <v>0.93085106382978722</v>
      </c>
      <c r="E199" s="16"/>
      <c r="F199" s="24">
        <v>0.16070000000000001</v>
      </c>
      <c r="G199" s="24">
        <v>1.4E-2</v>
      </c>
      <c r="H199" s="24">
        <v>10.27</v>
      </c>
      <c r="I199" s="24">
        <v>0.86</v>
      </c>
      <c r="J199" s="24">
        <v>0.46289999999999998</v>
      </c>
      <c r="K199" s="24">
        <v>9.2999999999999992E-3</v>
      </c>
      <c r="L199" s="24">
        <v>0.1232</v>
      </c>
      <c r="M199" s="24">
        <v>1.4999999999999999E-2</v>
      </c>
      <c r="N199" s="23">
        <v>0.20702000000000001</v>
      </c>
      <c r="O199" s="23"/>
      <c r="P199" s="35">
        <v>2451</v>
      </c>
      <c r="Q199" s="35">
        <v>41</v>
      </c>
      <c r="R199" s="35">
        <v>2457</v>
      </c>
      <c r="S199" s="35">
        <v>76</v>
      </c>
      <c r="T199" s="35">
        <v>2474</v>
      </c>
      <c r="U199" s="35">
        <v>140</v>
      </c>
      <c r="V199" s="25">
        <f t="shared" si="13"/>
        <v>2474</v>
      </c>
      <c r="W199" s="25">
        <f t="shared" si="14"/>
        <v>140</v>
      </c>
      <c r="X199" s="26"/>
      <c r="Y199" s="36">
        <f t="shared" si="15"/>
        <v>0.24420024420024419</v>
      </c>
    </row>
    <row r="200" spans="1:25" s="11" customFormat="1" ht="15.75">
      <c r="A200" s="16" t="s">
        <v>178</v>
      </c>
      <c r="B200" s="16">
        <v>105.7</v>
      </c>
      <c r="C200" s="16">
        <v>60.9</v>
      </c>
      <c r="D200" s="23">
        <f t="shared" si="12"/>
        <v>0.57615894039735094</v>
      </c>
      <c r="E200" s="16"/>
      <c r="F200" s="24">
        <v>0.16070000000000001</v>
      </c>
      <c r="G200" s="24">
        <v>1.2E-2</v>
      </c>
      <c r="H200" s="24">
        <v>10.49</v>
      </c>
      <c r="I200" s="24">
        <v>0.79</v>
      </c>
      <c r="J200" s="24">
        <v>0.47</v>
      </c>
      <c r="K200" s="24">
        <v>5.7000000000000002E-3</v>
      </c>
      <c r="L200" s="24">
        <v>0.1237</v>
      </c>
      <c r="M200" s="24">
        <v>1.4E-2</v>
      </c>
      <c r="N200" s="23">
        <v>0.20535999999999999</v>
      </c>
      <c r="O200" s="23"/>
      <c r="P200" s="35">
        <v>2483</v>
      </c>
      <c r="Q200" s="35">
        <v>25</v>
      </c>
      <c r="R200" s="35">
        <v>2477</v>
      </c>
      <c r="S200" s="35">
        <v>70</v>
      </c>
      <c r="T200" s="35">
        <v>2462</v>
      </c>
      <c r="U200" s="35">
        <v>130</v>
      </c>
      <c r="V200" s="25">
        <f t="shared" si="13"/>
        <v>2462</v>
      </c>
      <c r="W200" s="25">
        <f t="shared" si="14"/>
        <v>130</v>
      </c>
      <c r="X200" s="26"/>
      <c r="Y200" s="36">
        <f t="shared" si="15"/>
        <v>-0.24222850222042794</v>
      </c>
    </row>
    <row r="201" spans="1:25" s="11" customFormat="1" ht="15.75">
      <c r="A201" s="16" t="s">
        <v>179</v>
      </c>
      <c r="B201" s="16">
        <v>361</v>
      </c>
      <c r="C201" s="16">
        <v>151.5</v>
      </c>
      <c r="D201" s="23">
        <f t="shared" si="12"/>
        <v>0.41966759002770082</v>
      </c>
      <c r="E201" s="16"/>
      <c r="F201" s="24">
        <v>5.1900000000000002E-2</v>
      </c>
      <c r="G201" s="24">
        <v>5.1000000000000004E-3</v>
      </c>
      <c r="H201" s="24">
        <v>0.184</v>
      </c>
      <c r="I201" s="24">
        <v>1.7000000000000001E-2</v>
      </c>
      <c r="J201" s="24">
        <v>2.5850000000000001E-2</v>
      </c>
      <c r="K201" s="24">
        <v>4.8999999999999998E-4</v>
      </c>
      <c r="L201" s="24">
        <v>9.0900000000000009E-3</v>
      </c>
      <c r="M201" s="24">
        <v>1.1000000000000001E-3</v>
      </c>
      <c r="N201" s="23">
        <v>-2.9003999999999999E-2</v>
      </c>
      <c r="O201" s="23"/>
      <c r="P201" s="35">
        <v>164.5</v>
      </c>
      <c r="Q201" s="35">
        <v>3.1</v>
      </c>
      <c r="R201" s="35">
        <v>170.7</v>
      </c>
      <c r="S201" s="35">
        <v>15</v>
      </c>
      <c r="T201" s="35">
        <v>240</v>
      </c>
      <c r="U201" s="35">
        <v>210</v>
      </c>
      <c r="V201" s="25">
        <f t="shared" si="13"/>
        <v>164.5</v>
      </c>
      <c r="W201" s="25">
        <f t="shared" si="14"/>
        <v>3.1</v>
      </c>
      <c r="X201" s="26"/>
      <c r="Y201" s="36">
        <f t="shared" si="15"/>
        <v>3.6321031048623253</v>
      </c>
    </row>
    <row r="202" spans="1:25" s="11" customFormat="1" ht="15.75">
      <c r="A202" s="16" t="s">
        <v>180</v>
      </c>
      <c r="B202" s="16">
        <v>69.8</v>
      </c>
      <c r="C202" s="16">
        <v>72.2</v>
      </c>
      <c r="D202" s="23">
        <f t="shared" si="12"/>
        <v>1.0343839541547279</v>
      </c>
      <c r="E202" s="16"/>
      <c r="F202" s="24">
        <v>5.5E-2</v>
      </c>
      <c r="G202" s="24">
        <v>1.4E-2</v>
      </c>
      <c r="H202" s="24">
        <v>0.192</v>
      </c>
      <c r="I202" s="24">
        <v>4.3999999999999997E-2</v>
      </c>
      <c r="J202" s="24">
        <v>2.4400000000000002E-2</v>
      </c>
      <c r="K202" s="24">
        <v>1E-3</v>
      </c>
      <c r="L202" s="24">
        <v>8.3899999999999999E-3</v>
      </c>
      <c r="M202" s="24">
        <v>1.1000000000000001E-3</v>
      </c>
      <c r="N202" s="23">
        <v>-2.9281999999999999E-2</v>
      </c>
      <c r="O202" s="23"/>
      <c r="P202" s="35">
        <v>155.4</v>
      </c>
      <c r="Q202" s="35">
        <v>6.6</v>
      </c>
      <c r="R202" s="35">
        <v>173</v>
      </c>
      <c r="S202" s="35">
        <v>36</v>
      </c>
      <c r="T202" s="35">
        <v>350</v>
      </c>
      <c r="U202" s="35">
        <v>420</v>
      </c>
      <c r="V202" s="25">
        <f t="shared" si="13"/>
        <v>155.4</v>
      </c>
      <c r="W202" s="25">
        <f t="shared" si="14"/>
        <v>6.6</v>
      </c>
      <c r="X202" s="26"/>
      <c r="Y202" s="36">
        <f t="shared" si="15"/>
        <v>10.173410404624274</v>
      </c>
    </row>
    <row r="203" spans="1:25" s="11" customFormat="1" ht="15.75">
      <c r="A203" s="16" t="s">
        <v>181</v>
      </c>
      <c r="B203" s="16">
        <v>554.29999999999995</v>
      </c>
      <c r="C203" s="16">
        <v>234.2</v>
      </c>
      <c r="D203" s="23">
        <f t="shared" si="12"/>
        <v>0.42251488363701967</v>
      </c>
      <c r="E203" s="16"/>
      <c r="F203" s="24">
        <v>5.3199999999999997E-2</v>
      </c>
      <c r="G203" s="24">
        <v>4.4000000000000003E-3</v>
      </c>
      <c r="H203" s="24">
        <v>0.308</v>
      </c>
      <c r="I203" s="24">
        <v>2.4E-2</v>
      </c>
      <c r="J203" s="24">
        <v>4.231E-2</v>
      </c>
      <c r="K203" s="24">
        <v>1.1000000000000001E-3</v>
      </c>
      <c r="L203" s="24">
        <v>1.7000000000000001E-2</v>
      </c>
      <c r="M203" s="24">
        <v>2E-3</v>
      </c>
      <c r="N203" s="23">
        <v>7.9184000000000004E-2</v>
      </c>
      <c r="O203" s="23"/>
      <c r="P203" s="35">
        <v>267.10000000000002</v>
      </c>
      <c r="Q203" s="35">
        <v>6.7</v>
      </c>
      <c r="R203" s="35">
        <v>272</v>
      </c>
      <c r="S203" s="35">
        <v>19</v>
      </c>
      <c r="T203" s="35">
        <v>320</v>
      </c>
      <c r="U203" s="35">
        <v>190</v>
      </c>
      <c r="V203" s="25">
        <f t="shared" si="13"/>
        <v>267.10000000000002</v>
      </c>
      <c r="W203" s="25">
        <f t="shared" si="14"/>
        <v>6.7</v>
      </c>
      <c r="X203" s="26"/>
      <c r="Y203" s="36">
        <f t="shared" si="15"/>
        <v>1.8014705882352857</v>
      </c>
    </row>
    <row r="204" spans="1:25" s="11" customFormat="1" ht="15.75">
      <c r="A204" s="16" t="s">
        <v>182</v>
      </c>
      <c r="B204" s="16">
        <v>30.76</v>
      </c>
      <c r="C204" s="16">
        <v>26.2</v>
      </c>
      <c r="D204" s="23">
        <f t="shared" si="12"/>
        <v>0.85175552665799736</v>
      </c>
      <c r="E204" s="16"/>
      <c r="F204" s="24">
        <v>9.9099999999999994E-2</v>
      </c>
      <c r="G204" s="24">
        <v>8.3999999999999995E-3</v>
      </c>
      <c r="H204" s="24">
        <v>3.92</v>
      </c>
      <c r="I204" s="24">
        <v>0.32</v>
      </c>
      <c r="J204" s="24">
        <v>0.28820000000000001</v>
      </c>
      <c r="K204" s="24">
        <v>6.6E-3</v>
      </c>
      <c r="L204" s="24">
        <v>8.1799999999999998E-2</v>
      </c>
      <c r="M204" s="24">
        <v>9.4000000000000004E-3</v>
      </c>
      <c r="N204" s="23">
        <v>0.31119999999999998</v>
      </c>
      <c r="O204" s="23"/>
      <c r="P204" s="35">
        <v>1632</v>
      </c>
      <c r="Q204" s="35">
        <v>33</v>
      </c>
      <c r="R204" s="35">
        <v>1624</v>
      </c>
      <c r="S204" s="35">
        <v>73</v>
      </c>
      <c r="T204" s="35">
        <v>1622</v>
      </c>
      <c r="U204" s="35">
        <v>160</v>
      </c>
      <c r="V204" s="25">
        <f t="shared" si="13"/>
        <v>1622</v>
      </c>
      <c r="W204" s="25">
        <f t="shared" si="14"/>
        <v>160</v>
      </c>
      <c r="X204" s="26"/>
      <c r="Y204" s="36">
        <f t="shared" si="15"/>
        <v>-0.49261083743842365</v>
      </c>
    </row>
    <row r="205" spans="1:25" s="11" customFormat="1" ht="15.75">
      <c r="A205" s="34" t="s">
        <v>185</v>
      </c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</row>
    <row r="206" spans="1:25" s="11" customFormat="1" ht="15.75">
      <c r="A206" s="16" t="s">
        <v>186</v>
      </c>
      <c r="B206" s="16">
        <v>51.3</v>
      </c>
      <c r="C206" s="16">
        <v>41.2</v>
      </c>
      <c r="D206" s="23">
        <f>IF(B206="","",C206/B206)</f>
        <v>0.80311890838206634</v>
      </c>
      <c r="E206" s="16"/>
      <c r="F206" s="24">
        <v>7.6100000000000001E-2</v>
      </c>
      <c r="G206" s="24">
        <v>3.2000000000000002E-3</v>
      </c>
      <c r="H206" s="24">
        <v>1.8819999999999999</v>
      </c>
      <c r="I206" s="24">
        <v>8.2000000000000003E-2</v>
      </c>
      <c r="J206" s="24">
        <v>0.1757</v>
      </c>
      <c r="K206" s="24">
        <v>3.0000000000000001E-3</v>
      </c>
      <c r="L206" s="24">
        <v>5.6500000000000002E-2</v>
      </c>
      <c r="M206" s="24">
        <v>4.1000000000000003E-3</v>
      </c>
      <c r="N206" s="23">
        <v>0.15422</v>
      </c>
      <c r="O206" s="23"/>
      <c r="P206" s="35">
        <v>1044</v>
      </c>
      <c r="Q206" s="35">
        <v>16</v>
      </c>
      <c r="R206" s="35">
        <v>1069</v>
      </c>
      <c r="S206" s="35">
        <v>29</v>
      </c>
      <c r="T206" s="35">
        <v>1097</v>
      </c>
      <c r="U206" s="35">
        <v>90</v>
      </c>
      <c r="V206" s="25">
        <f>IF(P206="","",IF(P206&lt;1400,P206,T206))</f>
        <v>1044</v>
      </c>
      <c r="W206" s="25">
        <f>IF(P206="","",IF(V206=P206,Q206,U206))</f>
        <v>16</v>
      </c>
      <c r="X206" s="26"/>
      <c r="Y206" s="36">
        <f>IF(R206="","",100*(R206-P206)/R206)</f>
        <v>2.3386342376052385</v>
      </c>
    </row>
    <row r="207" spans="1:25" s="11" customFormat="1" ht="15.75">
      <c r="A207" s="16" t="s">
        <v>42</v>
      </c>
      <c r="B207" s="16">
        <v>400.8</v>
      </c>
      <c r="C207" s="16">
        <v>140.69999999999999</v>
      </c>
      <c r="D207" s="23">
        <f t="shared" ref="D207:D270" si="16">IF(B207="","",C207/B207)</f>
        <v>0.35104790419161674</v>
      </c>
      <c r="E207" s="16"/>
      <c r="F207" s="24">
        <v>5.1499999999999997E-2</v>
      </c>
      <c r="G207" s="24">
        <v>2.5999999999999999E-3</v>
      </c>
      <c r="H207" s="24">
        <v>0.1928</v>
      </c>
      <c r="I207" s="24">
        <v>9.1000000000000004E-3</v>
      </c>
      <c r="J207" s="24">
        <v>2.6790000000000001E-2</v>
      </c>
      <c r="K207" s="24">
        <v>4.8999999999999998E-4</v>
      </c>
      <c r="L207" s="24">
        <v>8.8199999999999997E-3</v>
      </c>
      <c r="M207" s="24">
        <v>7.2000000000000005E-4</v>
      </c>
      <c r="N207" s="23">
        <v>0.10339</v>
      </c>
      <c r="O207" s="23"/>
      <c r="P207" s="35">
        <v>170.4</v>
      </c>
      <c r="Q207" s="35">
        <v>3.1</v>
      </c>
      <c r="R207" s="35">
        <v>178.7</v>
      </c>
      <c r="S207" s="35">
        <v>7.7</v>
      </c>
      <c r="T207" s="35">
        <v>250</v>
      </c>
      <c r="U207" s="35">
        <v>110</v>
      </c>
      <c r="V207" s="25">
        <f t="shared" ref="V207:V270" si="17">IF(P207="","",IF(P207&lt;1400,P207,T207))</f>
        <v>170.4</v>
      </c>
      <c r="W207" s="25">
        <f t="shared" ref="W207:W270" si="18">IF(P207="","",IF(V207=P207,Q207,U207))</f>
        <v>3.1</v>
      </c>
      <c r="X207" s="26"/>
      <c r="Y207" s="36">
        <f t="shared" ref="Y207:Y270" si="19">IF(R207="","",100*(R207-P207)/R207)</f>
        <v>4.6446558477895818</v>
      </c>
    </row>
    <row r="208" spans="1:25" s="11" customFormat="1" ht="15.75">
      <c r="A208" s="16" t="s">
        <v>43</v>
      </c>
      <c r="B208" s="16">
        <v>261</v>
      </c>
      <c r="C208" s="16">
        <v>211</v>
      </c>
      <c r="D208" s="23">
        <f t="shared" si="16"/>
        <v>0.80842911877394641</v>
      </c>
      <c r="E208" s="16"/>
      <c r="F208" s="24">
        <v>5.0500000000000003E-2</v>
      </c>
      <c r="G208" s="24">
        <v>3.0999999999999999E-3</v>
      </c>
      <c r="H208" s="24">
        <v>0.1585</v>
      </c>
      <c r="I208" s="24">
        <v>9.1000000000000004E-3</v>
      </c>
      <c r="J208" s="24">
        <v>2.299E-2</v>
      </c>
      <c r="K208" s="24">
        <v>5.6999999999999998E-4</v>
      </c>
      <c r="L208" s="24">
        <v>7.4200000000000004E-3</v>
      </c>
      <c r="M208" s="24">
        <v>5.4000000000000001E-4</v>
      </c>
      <c r="N208" s="23">
        <v>-2.8527E-2</v>
      </c>
      <c r="O208" s="23"/>
      <c r="P208" s="35">
        <v>146.5</v>
      </c>
      <c r="Q208" s="35">
        <v>3.6</v>
      </c>
      <c r="R208" s="35">
        <v>149</v>
      </c>
      <c r="S208" s="35">
        <v>7.9</v>
      </c>
      <c r="T208" s="35">
        <v>210</v>
      </c>
      <c r="U208" s="35">
        <v>130</v>
      </c>
      <c r="V208" s="25">
        <f t="shared" si="17"/>
        <v>146.5</v>
      </c>
      <c r="W208" s="25">
        <f t="shared" si="18"/>
        <v>3.6</v>
      </c>
      <c r="X208" s="26"/>
      <c r="Y208" s="36">
        <f t="shared" si="19"/>
        <v>1.6778523489932886</v>
      </c>
    </row>
    <row r="209" spans="1:25" s="11" customFormat="1" ht="15.75">
      <c r="A209" s="16" t="s">
        <v>44</v>
      </c>
      <c r="B209" s="16">
        <v>58.3</v>
      </c>
      <c r="C209" s="16">
        <v>95.6</v>
      </c>
      <c r="D209" s="23">
        <f t="shared" si="16"/>
        <v>1.6397941680960548</v>
      </c>
      <c r="E209" s="16"/>
      <c r="F209" s="24">
        <v>8.2699999999999996E-2</v>
      </c>
      <c r="G209" s="24">
        <v>3.8999999999999998E-3</v>
      </c>
      <c r="H209" s="24">
        <v>2.2370000000000001</v>
      </c>
      <c r="I209" s="24">
        <v>8.7999999999999995E-2</v>
      </c>
      <c r="J209" s="24">
        <v>0.1973</v>
      </c>
      <c r="K209" s="24">
        <v>3.3999999999999998E-3</v>
      </c>
      <c r="L209" s="24">
        <v>6.0400000000000002E-2</v>
      </c>
      <c r="M209" s="24">
        <v>4.0000000000000001E-3</v>
      </c>
      <c r="N209" s="23">
        <v>-5.2381999999999998E-2</v>
      </c>
      <c r="O209" s="23"/>
      <c r="P209" s="35">
        <v>1161</v>
      </c>
      <c r="Q209" s="35">
        <v>18</v>
      </c>
      <c r="R209" s="35">
        <v>1193</v>
      </c>
      <c r="S209" s="35">
        <v>28</v>
      </c>
      <c r="T209" s="35">
        <v>1231</v>
      </c>
      <c r="U209" s="35">
        <v>92</v>
      </c>
      <c r="V209" s="25">
        <f t="shared" si="17"/>
        <v>1161</v>
      </c>
      <c r="W209" s="25">
        <f t="shared" si="18"/>
        <v>18</v>
      </c>
      <c r="X209" s="26"/>
      <c r="Y209" s="36">
        <f t="shared" si="19"/>
        <v>2.6823134953897738</v>
      </c>
    </row>
    <row r="210" spans="1:25" s="11" customFormat="1" ht="15.75">
      <c r="A210" s="16" t="s">
        <v>45</v>
      </c>
      <c r="B210" s="16">
        <v>79.599999999999994</v>
      </c>
      <c r="C210" s="16">
        <v>51.5</v>
      </c>
      <c r="D210" s="23">
        <f t="shared" si="16"/>
        <v>0.64698492462311563</v>
      </c>
      <c r="E210" s="16"/>
      <c r="F210" s="24">
        <v>4.8000000000000001E-2</v>
      </c>
      <c r="G210" s="24">
        <v>5.8999999999999999E-3</v>
      </c>
      <c r="H210" s="24">
        <v>0.155</v>
      </c>
      <c r="I210" s="24">
        <v>1.7000000000000001E-2</v>
      </c>
      <c r="J210" s="24">
        <v>2.3640000000000001E-2</v>
      </c>
      <c r="K210" s="24">
        <v>8.8000000000000003E-4</v>
      </c>
      <c r="L210" s="24">
        <v>7.4599999999999996E-3</v>
      </c>
      <c r="M210" s="24">
        <v>6.8999999999999997E-4</v>
      </c>
      <c r="N210" s="23">
        <v>-0.18545</v>
      </c>
      <c r="O210" s="23"/>
      <c r="P210" s="35">
        <v>150.6</v>
      </c>
      <c r="Q210" s="35">
        <v>5.6</v>
      </c>
      <c r="R210" s="35">
        <v>149</v>
      </c>
      <c r="S210" s="35">
        <v>16</v>
      </c>
      <c r="T210" s="35">
        <v>90</v>
      </c>
      <c r="U210" s="35">
        <v>250</v>
      </c>
      <c r="V210" s="25">
        <f t="shared" si="17"/>
        <v>150.6</v>
      </c>
      <c r="W210" s="25">
        <f t="shared" si="18"/>
        <v>5.6</v>
      </c>
      <c r="X210" s="26"/>
      <c r="Y210" s="36">
        <f t="shared" si="19"/>
        <v>-1.0738255033557009</v>
      </c>
    </row>
    <row r="211" spans="1:25" s="11" customFormat="1" ht="15.75">
      <c r="A211" s="16" t="s">
        <v>46</v>
      </c>
      <c r="B211" s="16">
        <v>199</v>
      </c>
      <c r="C211" s="16">
        <v>260</v>
      </c>
      <c r="D211" s="23">
        <f t="shared" si="16"/>
        <v>1.306532663316583</v>
      </c>
      <c r="E211" s="16"/>
      <c r="F211" s="24">
        <v>4.9500000000000002E-2</v>
      </c>
      <c r="G211" s="24">
        <v>4.3E-3</v>
      </c>
      <c r="H211" s="24">
        <v>0.16400000000000001</v>
      </c>
      <c r="I211" s="24">
        <v>1.4E-2</v>
      </c>
      <c r="J211" s="24">
        <v>2.4070000000000001E-2</v>
      </c>
      <c r="K211" s="24">
        <v>6.4000000000000005E-4</v>
      </c>
      <c r="L211" s="24">
        <v>9.6100000000000005E-3</v>
      </c>
      <c r="M211" s="24">
        <v>7.2000000000000005E-4</v>
      </c>
      <c r="N211" s="23">
        <v>2.8795999999999999E-2</v>
      </c>
      <c r="O211" s="23"/>
      <c r="P211" s="35">
        <v>153.30000000000001</v>
      </c>
      <c r="Q211" s="35">
        <v>4</v>
      </c>
      <c r="R211" s="35">
        <v>153</v>
      </c>
      <c r="S211" s="35">
        <v>12</v>
      </c>
      <c r="T211" s="35">
        <v>150</v>
      </c>
      <c r="U211" s="35">
        <v>180</v>
      </c>
      <c r="V211" s="25">
        <f t="shared" si="17"/>
        <v>153.30000000000001</v>
      </c>
      <c r="W211" s="25">
        <f t="shared" si="18"/>
        <v>4</v>
      </c>
      <c r="X211" s="26"/>
      <c r="Y211" s="36">
        <f t="shared" si="19"/>
        <v>-0.19607843137255646</v>
      </c>
    </row>
    <row r="212" spans="1:25" s="11" customFormat="1" ht="15.75">
      <c r="A212" s="16" t="s">
        <v>47</v>
      </c>
      <c r="B212" s="16">
        <v>36.6</v>
      </c>
      <c r="C212" s="16">
        <v>14.41</v>
      </c>
      <c r="D212" s="23">
        <f t="shared" si="16"/>
        <v>0.39371584699453549</v>
      </c>
      <c r="E212" s="16"/>
      <c r="F212" s="24">
        <v>7.0000000000000007E-2</v>
      </c>
      <c r="G212" s="24">
        <v>4.3E-3</v>
      </c>
      <c r="H212" s="24">
        <v>1.6339999999999999</v>
      </c>
      <c r="I212" s="24">
        <v>9.5000000000000001E-2</v>
      </c>
      <c r="J212" s="24">
        <v>0.1701</v>
      </c>
      <c r="K212" s="24">
        <v>3.8999999999999998E-3</v>
      </c>
      <c r="L212" s="24">
        <v>5.3100000000000001E-2</v>
      </c>
      <c r="M212" s="24">
        <v>4.4999999999999997E-3</v>
      </c>
      <c r="N212" s="23">
        <v>6.9472999999999993E-2</v>
      </c>
      <c r="O212" s="23"/>
      <c r="P212" s="35">
        <v>1013</v>
      </c>
      <c r="Q212" s="35">
        <v>21</v>
      </c>
      <c r="R212" s="35">
        <v>981</v>
      </c>
      <c r="S212" s="35">
        <v>38</v>
      </c>
      <c r="T212" s="35">
        <v>880</v>
      </c>
      <c r="U212" s="35">
        <v>130</v>
      </c>
      <c r="V212" s="25">
        <f t="shared" si="17"/>
        <v>1013</v>
      </c>
      <c r="W212" s="25">
        <f t="shared" si="18"/>
        <v>21</v>
      </c>
      <c r="X212" s="26"/>
      <c r="Y212" s="36">
        <f t="shared" si="19"/>
        <v>-3.2619775739041792</v>
      </c>
    </row>
    <row r="213" spans="1:25" s="11" customFormat="1" ht="15.75">
      <c r="A213" s="16" t="s">
        <v>48</v>
      </c>
      <c r="B213" s="16">
        <v>144.6</v>
      </c>
      <c r="C213" s="16">
        <v>39</v>
      </c>
      <c r="D213" s="23">
        <f t="shared" si="16"/>
        <v>0.26970954356846472</v>
      </c>
      <c r="E213" s="16"/>
      <c r="F213" s="24">
        <v>5.3199999999999997E-2</v>
      </c>
      <c r="G213" s="24">
        <v>6.4999999999999997E-3</v>
      </c>
      <c r="H213" s="24">
        <v>0.127</v>
      </c>
      <c r="I213" s="24">
        <v>1.2999999999999999E-2</v>
      </c>
      <c r="J213" s="24">
        <v>1.7510000000000001E-2</v>
      </c>
      <c r="K213" s="24">
        <v>6.4000000000000005E-4</v>
      </c>
      <c r="L213" s="24">
        <v>6.5199999999999998E-3</v>
      </c>
      <c r="M213" s="24">
        <v>8.4000000000000003E-4</v>
      </c>
      <c r="N213" s="23">
        <v>-4.6819E-4</v>
      </c>
      <c r="O213" s="23"/>
      <c r="P213" s="35">
        <v>111.9</v>
      </c>
      <c r="Q213" s="35">
        <v>4.0999999999999996</v>
      </c>
      <c r="R213" s="35">
        <v>121</v>
      </c>
      <c r="S213" s="35">
        <v>12</v>
      </c>
      <c r="T213" s="35">
        <v>320</v>
      </c>
      <c r="U213" s="35">
        <v>250</v>
      </c>
      <c r="V213" s="25">
        <f t="shared" si="17"/>
        <v>111.9</v>
      </c>
      <c r="W213" s="25">
        <f t="shared" si="18"/>
        <v>4.0999999999999996</v>
      </c>
      <c r="X213" s="26"/>
      <c r="Y213" s="36">
        <f t="shared" si="19"/>
        <v>7.5206611570247883</v>
      </c>
    </row>
    <row r="214" spans="1:25" s="11" customFormat="1" ht="15.75">
      <c r="A214" s="16" t="s">
        <v>49</v>
      </c>
      <c r="B214" s="16">
        <v>409</v>
      </c>
      <c r="C214" s="16">
        <v>296</v>
      </c>
      <c r="D214" s="23">
        <f t="shared" si="16"/>
        <v>0.72371638141809291</v>
      </c>
      <c r="E214" s="16"/>
      <c r="F214" s="24">
        <v>4.9700000000000001E-2</v>
      </c>
      <c r="G214" s="24">
        <v>2.8999999999999998E-3</v>
      </c>
      <c r="H214" s="24">
        <v>0.12640000000000001</v>
      </c>
      <c r="I214" s="24">
        <v>5.7999999999999996E-3</v>
      </c>
      <c r="J214" s="24">
        <v>1.8540000000000001E-2</v>
      </c>
      <c r="K214" s="24">
        <v>4.2999999999999999E-4</v>
      </c>
      <c r="L214" s="24">
        <v>6.0099999999999997E-3</v>
      </c>
      <c r="M214" s="24">
        <v>4.2000000000000002E-4</v>
      </c>
      <c r="N214" s="23">
        <v>-0.15101000000000001</v>
      </c>
      <c r="O214" s="23"/>
      <c r="P214" s="35">
        <v>118.4</v>
      </c>
      <c r="Q214" s="35">
        <v>2.7</v>
      </c>
      <c r="R214" s="35">
        <v>120.7</v>
      </c>
      <c r="S214" s="35">
        <v>5.3</v>
      </c>
      <c r="T214" s="35">
        <v>170</v>
      </c>
      <c r="U214" s="35">
        <v>120</v>
      </c>
      <c r="V214" s="25">
        <f t="shared" si="17"/>
        <v>118.4</v>
      </c>
      <c r="W214" s="25">
        <f t="shared" si="18"/>
        <v>2.7</v>
      </c>
      <c r="X214" s="26"/>
      <c r="Y214" s="36">
        <f t="shared" si="19"/>
        <v>1.9055509527754739</v>
      </c>
    </row>
    <row r="215" spans="1:25" s="11" customFormat="1" ht="15.75">
      <c r="A215" s="16" t="s">
        <v>50</v>
      </c>
      <c r="B215" s="16">
        <v>387</v>
      </c>
      <c r="C215" s="16">
        <v>265.10000000000002</v>
      </c>
      <c r="D215" s="23">
        <f t="shared" si="16"/>
        <v>0.68501291989664093</v>
      </c>
      <c r="E215" s="16"/>
      <c r="F215" s="24">
        <v>5.21E-2</v>
      </c>
      <c r="G215" s="24">
        <v>3.2000000000000002E-3</v>
      </c>
      <c r="H215" s="24">
        <v>0.20799999999999999</v>
      </c>
      <c r="I215" s="24">
        <v>1.0999999999999999E-2</v>
      </c>
      <c r="J215" s="24">
        <v>2.946E-2</v>
      </c>
      <c r="K215" s="24">
        <v>6.4000000000000005E-4</v>
      </c>
      <c r="L215" s="24">
        <v>9.4400000000000005E-3</v>
      </c>
      <c r="M215" s="24">
        <v>6.6E-4</v>
      </c>
      <c r="N215" s="23">
        <v>-0.14224000000000001</v>
      </c>
      <c r="O215" s="23"/>
      <c r="P215" s="35">
        <v>187.2</v>
      </c>
      <c r="Q215" s="35">
        <v>4</v>
      </c>
      <c r="R215" s="35">
        <v>191.5</v>
      </c>
      <c r="S215" s="35">
        <v>9.1999999999999993</v>
      </c>
      <c r="T215" s="35">
        <v>250</v>
      </c>
      <c r="U215" s="35">
        <v>130</v>
      </c>
      <c r="V215" s="25">
        <f t="shared" si="17"/>
        <v>187.2</v>
      </c>
      <c r="W215" s="25">
        <f t="shared" si="18"/>
        <v>4</v>
      </c>
      <c r="X215" s="26"/>
      <c r="Y215" s="36">
        <f t="shared" si="19"/>
        <v>2.2454308093994837</v>
      </c>
    </row>
    <row r="216" spans="1:25" s="11" customFormat="1" ht="15.75">
      <c r="A216" s="16" t="s">
        <v>52</v>
      </c>
      <c r="B216" s="16">
        <v>74.94</v>
      </c>
      <c r="C216" s="16">
        <v>54.39</v>
      </c>
      <c r="D216" s="23">
        <f t="shared" si="16"/>
        <v>0.72578062449959968</v>
      </c>
      <c r="E216" s="16"/>
      <c r="F216" s="24">
        <v>5.8700000000000002E-2</v>
      </c>
      <c r="G216" s="24">
        <v>6.1000000000000004E-3</v>
      </c>
      <c r="H216" s="24">
        <v>0.17499999999999999</v>
      </c>
      <c r="I216" s="24">
        <v>1.7000000000000001E-2</v>
      </c>
      <c r="J216" s="24">
        <v>2.179E-2</v>
      </c>
      <c r="K216" s="24">
        <v>7.7999999999999999E-4</v>
      </c>
      <c r="L216" s="24">
        <v>7.77E-3</v>
      </c>
      <c r="M216" s="24">
        <v>6.8999999999999997E-4</v>
      </c>
      <c r="N216" s="23">
        <v>-0.20105000000000001</v>
      </c>
      <c r="O216" s="23"/>
      <c r="P216" s="35">
        <v>139</v>
      </c>
      <c r="Q216" s="35">
        <v>4.9000000000000004</v>
      </c>
      <c r="R216" s="35">
        <v>163</v>
      </c>
      <c r="S216" s="35">
        <v>15</v>
      </c>
      <c r="T216" s="35">
        <v>430</v>
      </c>
      <c r="U216" s="35">
        <v>220</v>
      </c>
      <c r="V216" s="25">
        <f t="shared" si="17"/>
        <v>139</v>
      </c>
      <c r="W216" s="25">
        <f t="shared" si="18"/>
        <v>4.9000000000000004</v>
      </c>
      <c r="X216" s="26"/>
      <c r="Y216" s="36">
        <f t="shared" si="19"/>
        <v>14.723926380368098</v>
      </c>
    </row>
    <row r="217" spans="1:25" s="11" customFormat="1" ht="15.75">
      <c r="A217" s="16" t="s">
        <v>53</v>
      </c>
      <c r="B217" s="16">
        <v>501</v>
      </c>
      <c r="C217" s="16">
        <v>222.9</v>
      </c>
      <c r="D217" s="23">
        <f t="shared" si="16"/>
        <v>0.44491017964071855</v>
      </c>
      <c r="E217" s="16"/>
      <c r="F217" s="24">
        <v>5.16E-2</v>
      </c>
      <c r="G217" s="24">
        <v>2.0999999999999999E-3</v>
      </c>
      <c r="H217" s="24">
        <v>0.21479999999999999</v>
      </c>
      <c r="I217" s="24">
        <v>7.4999999999999997E-3</v>
      </c>
      <c r="J217" s="24">
        <v>3.0259999999999999E-2</v>
      </c>
      <c r="K217" s="24">
        <v>5.8E-4</v>
      </c>
      <c r="L217" s="24">
        <v>9.5300000000000003E-3</v>
      </c>
      <c r="M217" s="24">
        <v>7.1000000000000002E-4</v>
      </c>
      <c r="N217" s="23">
        <v>3.7490000000000002E-2</v>
      </c>
      <c r="O217" s="23"/>
      <c r="P217" s="35">
        <v>192.1</v>
      </c>
      <c r="Q217" s="35">
        <v>3.6</v>
      </c>
      <c r="R217" s="35">
        <v>197.3</v>
      </c>
      <c r="S217" s="35">
        <v>6.3</v>
      </c>
      <c r="T217" s="35">
        <v>249</v>
      </c>
      <c r="U217" s="35">
        <v>88</v>
      </c>
      <c r="V217" s="25">
        <f t="shared" si="17"/>
        <v>192.1</v>
      </c>
      <c r="W217" s="25">
        <f t="shared" si="18"/>
        <v>3.6</v>
      </c>
      <c r="X217" s="26"/>
      <c r="Y217" s="36">
        <f t="shared" si="19"/>
        <v>2.6355803345159741</v>
      </c>
    </row>
    <row r="218" spans="1:25" s="11" customFormat="1" ht="15.75">
      <c r="A218" s="16" t="s">
        <v>54</v>
      </c>
      <c r="B218" s="16">
        <v>967</v>
      </c>
      <c r="C218" s="16">
        <v>165.4</v>
      </c>
      <c r="D218" s="23">
        <f t="shared" si="16"/>
        <v>0.17104446742502585</v>
      </c>
      <c r="E218" s="16"/>
      <c r="F218" s="24">
        <v>4.7500000000000001E-2</v>
      </c>
      <c r="G218" s="24">
        <v>2.2000000000000001E-3</v>
      </c>
      <c r="H218" s="24">
        <v>0.1132</v>
      </c>
      <c r="I218" s="24">
        <v>5.0000000000000001E-3</v>
      </c>
      <c r="J218" s="24">
        <v>1.719E-2</v>
      </c>
      <c r="K218" s="24">
        <v>2.7999999999999998E-4</v>
      </c>
      <c r="L218" s="24">
        <v>5.8100000000000001E-3</v>
      </c>
      <c r="M218" s="24">
        <v>4.6999999999999999E-4</v>
      </c>
      <c r="N218" s="23">
        <v>-7.1833999999999995E-2</v>
      </c>
      <c r="O218" s="23"/>
      <c r="P218" s="35">
        <v>109.9</v>
      </c>
      <c r="Q218" s="35">
        <v>1.8</v>
      </c>
      <c r="R218" s="35">
        <v>108.8</v>
      </c>
      <c r="S218" s="35">
        <v>4.5</v>
      </c>
      <c r="T218" s="35">
        <v>98</v>
      </c>
      <c r="U218" s="35">
        <v>91</v>
      </c>
      <c r="V218" s="25">
        <f t="shared" si="17"/>
        <v>109.9</v>
      </c>
      <c r="W218" s="25">
        <f t="shared" si="18"/>
        <v>1.8</v>
      </c>
      <c r="X218" s="26"/>
      <c r="Y218" s="36">
        <f t="shared" si="19"/>
        <v>-1.0110294117647138</v>
      </c>
    </row>
    <row r="219" spans="1:25" s="11" customFormat="1" ht="15.75">
      <c r="A219" s="16" t="s">
        <v>55</v>
      </c>
      <c r="B219" s="16">
        <v>287</v>
      </c>
      <c r="C219" s="16">
        <v>187.7</v>
      </c>
      <c r="D219" s="23">
        <f t="shared" si="16"/>
        <v>0.65400696864111496</v>
      </c>
      <c r="E219" s="16"/>
      <c r="F219" s="24">
        <v>5.4899999999999997E-2</v>
      </c>
      <c r="G219" s="24">
        <v>4.3E-3</v>
      </c>
      <c r="H219" s="24">
        <v>0.183</v>
      </c>
      <c r="I219" s="24">
        <v>1.4E-2</v>
      </c>
      <c r="J219" s="24">
        <v>2.5489999999999999E-2</v>
      </c>
      <c r="K219" s="24">
        <v>7.5000000000000002E-4</v>
      </c>
      <c r="L219" s="24">
        <v>8.0000000000000002E-3</v>
      </c>
      <c r="M219" s="24">
        <v>8.7000000000000001E-4</v>
      </c>
      <c r="N219" s="23">
        <v>0.19040000000000001</v>
      </c>
      <c r="O219" s="23"/>
      <c r="P219" s="35">
        <v>162.30000000000001</v>
      </c>
      <c r="Q219" s="35">
        <v>4.7</v>
      </c>
      <c r="R219" s="35">
        <v>173</v>
      </c>
      <c r="S219" s="35">
        <v>12</v>
      </c>
      <c r="T219" s="35">
        <v>330</v>
      </c>
      <c r="U219" s="35">
        <v>170</v>
      </c>
      <c r="V219" s="25">
        <f t="shared" si="17"/>
        <v>162.30000000000001</v>
      </c>
      <c r="W219" s="25">
        <f t="shared" si="18"/>
        <v>4.7</v>
      </c>
      <c r="X219" s="26"/>
      <c r="Y219" s="36">
        <f t="shared" si="19"/>
        <v>6.1849710982658896</v>
      </c>
    </row>
    <row r="220" spans="1:25" s="11" customFormat="1" ht="15.75">
      <c r="A220" s="16" t="s">
        <v>56</v>
      </c>
      <c r="B220" s="16">
        <v>239.9</v>
      </c>
      <c r="C220" s="16">
        <v>89</v>
      </c>
      <c r="D220" s="23">
        <f t="shared" si="16"/>
        <v>0.37098791162984573</v>
      </c>
      <c r="E220" s="16"/>
      <c r="F220" s="24">
        <v>5.0299999999999997E-2</v>
      </c>
      <c r="G220" s="24">
        <v>4.1999999999999997E-3</v>
      </c>
      <c r="H220" s="24">
        <v>0.1237</v>
      </c>
      <c r="I220" s="24">
        <v>8.8999999999999999E-3</v>
      </c>
      <c r="J220" s="24">
        <v>1.8149999999999999E-2</v>
      </c>
      <c r="K220" s="24">
        <v>4.6999999999999999E-4</v>
      </c>
      <c r="L220" s="24">
        <v>5.3200000000000001E-3</v>
      </c>
      <c r="M220" s="24">
        <v>5.0000000000000001E-4</v>
      </c>
      <c r="N220" s="23">
        <v>-0.26390999999999998</v>
      </c>
      <c r="O220" s="23"/>
      <c r="P220" s="35">
        <v>115.9</v>
      </c>
      <c r="Q220" s="35">
        <v>2.9</v>
      </c>
      <c r="R220" s="35">
        <v>118</v>
      </c>
      <c r="S220" s="35">
        <v>8.1</v>
      </c>
      <c r="T220" s="35">
        <v>160</v>
      </c>
      <c r="U220" s="35">
        <v>170</v>
      </c>
      <c r="V220" s="25">
        <f t="shared" si="17"/>
        <v>115.9</v>
      </c>
      <c r="W220" s="25">
        <f t="shared" si="18"/>
        <v>2.9</v>
      </c>
      <c r="X220" s="26"/>
      <c r="Y220" s="36">
        <f t="shared" si="19"/>
        <v>1.7796610169491478</v>
      </c>
    </row>
    <row r="221" spans="1:25" s="11" customFormat="1" ht="15.75">
      <c r="A221" s="16" t="s">
        <v>57</v>
      </c>
      <c r="B221" s="16">
        <v>910</v>
      </c>
      <c r="C221" s="16">
        <v>333</v>
      </c>
      <c r="D221" s="23">
        <f t="shared" si="16"/>
        <v>0.36593406593406591</v>
      </c>
      <c r="E221" s="16"/>
      <c r="F221" s="24">
        <v>4.8300000000000003E-2</v>
      </c>
      <c r="G221" s="24">
        <v>1.6999999999999999E-3</v>
      </c>
      <c r="H221" s="24">
        <v>0.1515</v>
      </c>
      <c r="I221" s="24">
        <v>5.7999999999999996E-3</v>
      </c>
      <c r="J221" s="24">
        <v>2.2509999999999999E-2</v>
      </c>
      <c r="K221" s="24">
        <v>4.8999999999999998E-4</v>
      </c>
      <c r="L221" s="24">
        <v>7.7000000000000002E-3</v>
      </c>
      <c r="M221" s="24">
        <v>5.8E-4</v>
      </c>
      <c r="N221" s="23">
        <v>0.55596999999999996</v>
      </c>
      <c r="O221" s="23"/>
      <c r="P221" s="35">
        <v>143.5</v>
      </c>
      <c r="Q221" s="35">
        <v>3.1</v>
      </c>
      <c r="R221" s="35">
        <v>143.9</v>
      </c>
      <c r="S221" s="35">
        <v>4.9000000000000004</v>
      </c>
      <c r="T221" s="35">
        <v>108</v>
      </c>
      <c r="U221" s="35">
        <v>77</v>
      </c>
      <c r="V221" s="25">
        <f t="shared" si="17"/>
        <v>143.5</v>
      </c>
      <c r="W221" s="25">
        <f t="shared" si="18"/>
        <v>3.1</v>
      </c>
      <c r="X221" s="26"/>
      <c r="Y221" s="36">
        <f t="shared" si="19"/>
        <v>0.27797081306463217</v>
      </c>
    </row>
    <row r="222" spans="1:25" s="11" customFormat="1" ht="15.75">
      <c r="A222" s="16" t="s">
        <v>58</v>
      </c>
      <c r="B222" s="16">
        <v>81</v>
      </c>
      <c r="C222" s="16">
        <v>42.7</v>
      </c>
      <c r="D222" s="23">
        <f t="shared" si="16"/>
        <v>0.52716049382716057</v>
      </c>
      <c r="E222" s="16"/>
      <c r="F222" s="24">
        <v>7.7600000000000002E-2</v>
      </c>
      <c r="G222" s="24">
        <v>3.0000000000000001E-3</v>
      </c>
      <c r="H222" s="24">
        <v>2.1219999999999999</v>
      </c>
      <c r="I222" s="24">
        <v>0.08</v>
      </c>
      <c r="J222" s="24">
        <v>0.1973</v>
      </c>
      <c r="K222" s="24">
        <v>4.0000000000000001E-3</v>
      </c>
      <c r="L222" s="24">
        <v>5.8500000000000003E-2</v>
      </c>
      <c r="M222" s="24">
        <v>4.1000000000000003E-3</v>
      </c>
      <c r="N222" s="23">
        <v>0.21199000000000001</v>
      </c>
      <c r="O222" s="23"/>
      <c r="P222" s="35">
        <v>1160</v>
      </c>
      <c r="Q222" s="35">
        <v>21</v>
      </c>
      <c r="R222" s="35">
        <v>1156</v>
      </c>
      <c r="S222" s="35">
        <v>25</v>
      </c>
      <c r="T222" s="35">
        <v>1140</v>
      </c>
      <c r="U222" s="35">
        <v>75</v>
      </c>
      <c r="V222" s="25">
        <f t="shared" si="17"/>
        <v>1160</v>
      </c>
      <c r="W222" s="25">
        <f t="shared" si="18"/>
        <v>21</v>
      </c>
      <c r="X222" s="26"/>
      <c r="Y222" s="36">
        <f t="shared" si="19"/>
        <v>-0.34602076124567471</v>
      </c>
    </row>
    <row r="223" spans="1:25" s="11" customFormat="1" ht="15.75">
      <c r="A223" s="16" t="s">
        <v>59</v>
      </c>
      <c r="B223" s="16">
        <v>802</v>
      </c>
      <c r="C223" s="16">
        <v>596</v>
      </c>
      <c r="D223" s="23">
        <f t="shared" si="16"/>
        <v>0.743142144638404</v>
      </c>
      <c r="E223" s="16"/>
      <c r="F223" s="24">
        <v>4.99E-2</v>
      </c>
      <c r="G223" s="24">
        <v>2E-3</v>
      </c>
      <c r="H223" s="24">
        <v>0.17960000000000001</v>
      </c>
      <c r="I223" s="24">
        <v>6.8999999999999999E-3</v>
      </c>
      <c r="J223" s="24">
        <v>2.6210000000000001E-2</v>
      </c>
      <c r="K223" s="24">
        <v>4.4000000000000002E-4</v>
      </c>
      <c r="L223" s="24">
        <v>8.2500000000000004E-3</v>
      </c>
      <c r="M223" s="24">
        <v>5.5999999999999995E-4</v>
      </c>
      <c r="N223" s="23">
        <v>-7.3079000000000005E-2</v>
      </c>
      <c r="O223" s="23"/>
      <c r="P223" s="35">
        <v>166.8</v>
      </c>
      <c r="Q223" s="35">
        <v>2.8</v>
      </c>
      <c r="R223" s="35">
        <v>167.5</v>
      </c>
      <c r="S223" s="35">
        <v>6</v>
      </c>
      <c r="T223" s="35">
        <v>199</v>
      </c>
      <c r="U223" s="35">
        <v>94</v>
      </c>
      <c r="V223" s="25">
        <f t="shared" si="17"/>
        <v>166.8</v>
      </c>
      <c r="W223" s="25">
        <f t="shared" si="18"/>
        <v>2.8</v>
      </c>
      <c r="X223" s="26"/>
      <c r="Y223" s="36">
        <f t="shared" si="19"/>
        <v>0.41791044776118724</v>
      </c>
    </row>
    <row r="224" spans="1:25" s="11" customFormat="1" ht="15.75">
      <c r="A224" s="16" t="s">
        <v>60</v>
      </c>
      <c r="B224" s="16">
        <v>597</v>
      </c>
      <c r="C224" s="16">
        <v>377</v>
      </c>
      <c r="D224" s="23">
        <f t="shared" si="16"/>
        <v>0.63149078726968177</v>
      </c>
      <c r="E224" s="16"/>
      <c r="F224" s="24">
        <v>4.9299999999999997E-2</v>
      </c>
      <c r="G224" s="24">
        <v>2.3999999999999998E-3</v>
      </c>
      <c r="H224" s="24">
        <v>0.17219999999999999</v>
      </c>
      <c r="I224" s="24">
        <v>7.6E-3</v>
      </c>
      <c r="J224" s="24">
        <v>2.5250000000000002E-2</v>
      </c>
      <c r="K224" s="24">
        <v>4.6999999999999999E-4</v>
      </c>
      <c r="L224" s="24">
        <v>7.9900000000000006E-3</v>
      </c>
      <c r="M224" s="24">
        <v>5.6999999999999998E-4</v>
      </c>
      <c r="N224" s="23">
        <v>6.7585000000000006E-2</v>
      </c>
      <c r="O224" s="23"/>
      <c r="P224" s="35">
        <v>161.19999999999999</v>
      </c>
      <c r="Q224" s="35">
        <v>3.1</v>
      </c>
      <c r="R224" s="35">
        <v>161.1</v>
      </c>
      <c r="S224" s="35">
        <v>6.6</v>
      </c>
      <c r="T224" s="35">
        <v>160</v>
      </c>
      <c r="U224" s="35">
        <v>110</v>
      </c>
      <c r="V224" s="25">
        <f t="shared" si="17"/>
        <v>161.19999999999999</v>
      </c>
      <c r="W224" s="25">
        <f t="shared" si="18"/>
        <v>3.1</v>
      </c>
      <c r="X224" s="26"/>
      <c r="Y224" s="36">
        <f t="shared" si="19"/>
        <v>-6.2073246430784802E-2</v>
      </c>
    </row>
    <row r="225" spans="1:25" s="11" customFormat="1" ht="15.75">
      <c r="A225" s="16" t="s">
        <v>61</v>
      </c>
      <c r="B225" s="16">
        <v>38.799999999999997</v>
      </c>
      <c r="C225" s="16">
        <v>12.55</v>
      </c>
      <c r="D225" s="23">
        <f t="shared" si="16"/>
        <v>0.3234536082474227</v>
      </c>
      <c r="E225" s="16"/>
      <c r="F225" s="24">
        <v>6.9000000000000006E-2</v>
      </c>
      <c r="G225" s="24">
        <v>4.1000000000000003E-3</v>
      </c>
      <c r="H225" s="24">
        <v>1.619</v>
      </c>
      <c r="I225" s="24">
        <v>8.8999999999999996E-2</v>
      </c>
      <c r="J225" s="24">
        <v>0.1701</v>
      </c>
      <c r="K225" s="24">
        <v>4.1000000000000003E-3</v>
      </c>
      <c r="L225" s="24">
        <v>5.4800000000000001E-2</v>
      </c>
      <c r="M225" s="24">
        <v>4.5999999999999999E-3</v>
      </c>
      <c r="N225" s="23">
        <v>5.9156E-2</v>
      </c>
      <c r="O225" s="23"/>
      <c r="P225" s="35">
        <v>1012</v>
      </c>
      <c r="Q225" s="35">
        <v>22</v>
      </c>
      <c r="R225" s="35">
        <v>982</v>
      </c>
      <c r="S225" s="35">
        <v>35</v>
      </c>
      <c r="T225" s="35">
        <v>960</v>
      </c>
      <c r="U225" s="35">
        <v>120</v>
      </c>
      <c r="V225" s="25">
        <f t="shared" si="17"/>
        <v>1012</v>
      </c>
      <c r="W225" s="25">
        <f t="shared" si="18"/>
        <v>22</v>
      </c>
      <c r="X225" s="26"/>
      <c r="Y225" s="36">
        <f t="shared" si="19"/>
        <v>-3.0549898167006111</v>
      </c>
    </row>
    <row r="226" spans="1:25" s="11" customFormat="1" ht="15.75">
      <c r="A226" s="16" t="s">
        <v>62</v>
      </c>
      <c r="B226" s="16">
        <v>173.6</v>
      </c>
      <c r="C226" s="16">
        <v>130.19999999999999</v>
      </c>
      <c r="D226" s="23">
        <f t="shared" si="16"/>
        <v>0.75</v>
      </c>
      <c r="E226" s="16"/>
      <c r="F226" s="24">
        <v>9.2799999999999994E-2</v>
      </c>
      <c r="G226" s="24">
        <v>3.5999999999999999E-3</v>
      </c>
      <c r="H226" s="24">
        <v>2.282</v>
      </c>
      <c r="I226" s="24">
        <v>0.15</v>
      </c>
      <c r="J226" s="24">
        <v>0.19040000000000001</v>
      </c>
      <c r="K226" s="24">
        <v>7.4000000000000003E-3</v>
      </c>
      <c r="L226" s="24">
        <v>7.1300000000000002E-2</v>
      </c>
      <c r="M226" s="24">
        <v>5.1000000000000004E-3</v>
      </c>
      <c r="N226" s="23">
        <v>-1.2199000000000001E-3</v>
      </c>
      <c r="O226" s="23"/>
      <c r="P226" s="35">
        <v>1123</v>
      </c>
      <c r="Q226" s="35">
        <v>40</v>
      </c>
      <c r="R226" s="35">
        <v>1214</v>
      </c>
      <c r="S226" s="35">
        <v>45</v>
      </c>
      <c r="T226" s="35">
        <v>1503</v>
      </c>
      <c r="U226" s="35">
        <v>77</v>
      </c>
      <c r="V226" s="25">
        <f t="shared" si="17"/>
        <v>1123</v>
      </c>
      <c r="W226" s="25">
        <f t="shared" si="18"/>
        <v>40</v>
      </c>
      <c r="X226" s="26"/>
      <c r="Y226" s="36">
        <f t="shared" si="19"/>
        <v>7.4958813838550249</v>
      </c>
    </row>
    <row r="227" spans="1:25" s="11" customFormat="1" ht="15.75">
      <c r="A227" s="16" t="s">
        <v>63</v>
      </c>
      <c r="B227" s="16">
        <v>207.2</v>
      </c>
      <c r="C227" s="16">
        <v>93.6</v>
      </c>
      <c r="D227" s="23">
        <f t="shared" si="16"/>
        <v>0.45173745173745172</v>
      </c>
      <c r="E227" s="16"/>
      <c r="F227" s="24">
        <v>5.2600000000000001E-2</v>
      </c>
      <c r="G227" s="24">
        <v>4.1999999999999997E-3</v>
      </c>
      <c r="H227" s="24">
        <v>0.17100000000000001</v>
      </c>
      <c r="I227" s="24">
        <v>1.2999999999999999E-2</v>
      </c>
      <c r="J227" s="24">
        <v>2.349E-2</v>
      </c>
      <c r="K227" s="24">
        <v>6.2E-4</v>
      </c>
      <c r="L227" s="24">
        <v>7.7799999999999996E-3</v>
      </c>
      <c r="M227" s="24">
        <v>7.1000000000000002E-4</v>
      </c>
      <c r="N227" s="23">
        <v>-0.10462</v>
      </c>
      <c r="O227" s="23"/>
      <c r="P227" s="35">
        <v>149.6</v>
      </c>
      <c r="Q227" s="35">
        <v>3.9</v>
      </c>
      <c r="R227" s="35">
        <v>159</v>
      </c>
      <c r="S227" s="35">
        <v>11</v>
      </c>
      <c r="T227" s="35">
        <v>270</v>
      </c>
      <c r="U227" s="35">
        <v>160</v>
      </c>
      <c r="V227" s="25">
        <f t="shared" si="17"/>
        <v>149.6</v>
      </c>
      <c r="W227" s="25">
        <f t="shared" si="18"/>
        <v>3.9</v>
      </c>
      <c r="X227" s="26"/>
      <c r="Y227" s="36">
        <f t="shared" si="19"/>
        <v>5.9119496855345952</v>
      </c>
    </row>
    <row r="228" spans="1:25" s="11" customFormat="1" ht="15.75">
      <c r="A228" s="16" t="s">
        <v>65</v>
      </c>
      <c r="B228" s="16">
        <v>85.6</v>
      </c>
      <c r="C228" s="16">
        <v>41.09</v>
      </c>
      <c r="D228" s="23">
        <f t="shared" si="16"/>
        <v>0.48002336448598137</v>
      </c>
      <c r="E228" s="16"/>
      <c r="F228" s="24">
        <v>5.2499999999999998E-2</v>
      </c>
      <c r="G228" s="24">
        <v>6.3E-3</v>
      </c>
      <c r="H228" s="24">
        <v>0.13700000000000001</v>
      </c>
      <c r="I228" s="24">
        <v>1.4E-2</v>
      </c>
      <c r="J228" s="24">
        <v>1.9800000000000002E-2</v>
      </c>
      <c r="K228" s="24">
        <v>9.3999999999999997E-4</v>
      </c>
      <c r="L228" s="24">
        <v>5.3600000000000002E-3</v>
      </c>
      <c r="M228" s="24">
        <v>7.2999999999999996E-4</v>
      </c>
      <c r="N228" s="23">
        <v>-0.18267</v>
      </c>
      <c r="O228" s="23"/>
      <c r="P228" s="35">
        <v>126.3</v>
      </c>
      <c r="Q228" s="35">
        <v>5.9</v>
      </c>
      <c r="R228" s="35">
        <v>130</v>
      </c>
      <c r="S228" s="35">
        <v>13</v>
      </c>
      <c r="T228" s="35">
        <v>210</v>
      </c>
      <c r="U228" s="35">
        <v>230</v>
      </c>
      <c r="V228" s="25">
        <f t="shared" si="17"/>
        <v>126.3</v>
      </c>
      <c r="W228" s="25">
        <f t="shared" si="18"/>
        <v>5.9</v>
      </c>
      <c r="X228" s="26"/>
      <c r="Y228" s="36">
        <f t="shared" si="19"/>
        <v>2.8461538461538485</v>
      </c>
    </row>
    <row r="229" spans="1:25" s="11" customFormat="1" ht="15.75">
      <c r="A229" s="16" t="s">
        <v>66</v>
      </c>
      <c r="B229" s="16">
        <v>668</v>
      </c>
      <c r="C229" s="16">
        <v>336</v>
      </c>
      <c r="D229" s="23">
        <f t="shared" si="16"/>
        <v>0.50299401197604787</v>
      </c>
      <c r="E229" s="16"/>
      <c r="F229" s="24">
        <v>4.8000000000000001E-2</v>
      </c>
      <c r="G229" s="24">
        <v>2.0999999999999999E-3</v>
      </c>
      <c r="H229" s="24">
        <v>0.152</v>
      </c>
      <c r="I229" s="24">
        <v>5.7000000000000002E-3</v>
      </c>
      <c r="J229" s="24">
        <v>2.2870000000000001E-2</v>
      </c>
      <c r="K229" s="24">
        <v>4.2999999999999999E-4</v>
      </c>
      <c r="L229" s="24">
        <v>7.1799999999999998E-3</v>
      </c>
      <c r="M229" s="24">
        <v>5.1999999999999995E-4</v>
      </c>
      <c r="N229" s="23">
        <v>0.12399</v>
      </c>
      <c r="O229" s="23"/>
      <c r="P229" s="35">
        <v>145.80000000000001</v>
      </c>
      <c r="Q229" s="35">
        <v>2.7</v>
      </c>
      <c r="R229" s="35">
        <v>143.6</v>
      </c>
      <c r="S229" s="35">
        <v>5</v>
      </c>
      <c r="T229" s="35">
        <v>105</v>
      </c>
      <c r="U229" s="35">
        <v>94</v>
      </c>
      <c r="V229" s="25">
        <f t="shared" si="17"/>
        <v>145.80000000000001</v>
      </c>
      <c r="W229" s="25">
        <f t="shared" si="18"/>
        <v>2.7</v>
      </c>
      <c r="X229" s="26"/>
      <c r="Y229" s="36">
        <f t="shared" si="19"/>
        <v>-1.532033426183856</v>
      </c>
    </row>
    <row r="230" spans="1:25" s="11" customFormat="1" ht="15.75">
      <c r="A230" s="16" t="s">
        <v>67</v>
      </c>
      <c r="B230" s="16">
        <v>168.1</v>
      </c>
      <c r="C230" s="16">
        <v>47.1</v>
      </c>
      <c r="D230" s="23">
        <f t="shared" si="16"/>
        <v>0.28019036287923854</v>
      </c>
      <c r="E230" s="16"/>
      <c r="F230" s="24">
        <v>5.7000000000000002E-2</v>
      </c>
      <c r="G230" s="24">
        <v>6.1000000000000004E-3</v>
      </c>
      <c r="H230" s="24">
        <v>0.11700000000000001</v>
      </c>
      <c r="I230" s="24">
        <v>1.2999999999999999E-2</v>
      </c>
      <c r="J230" s="24">
        <v>1.506E-2</v>
      </c>
      <c r="K230" s="24">
        <v>5.2999999999999998E-4</v>
      </c>
      <c r="L230" s="24">
        <v>6.1199999999999996E-3</v>
      </c>
      <c r="M230" s="24">
        <v>7.5000000000000002E-4</v>
      </c>
      <c r="N230" s="23">
        <v>-1.8471999999999999E-2</v>
      </c>
      <c r="O230" s="23"/>
      <c r="P230" s="35">
        <v>96.4</v>
      </c>
      <c r="Q230" s="35">
        <v>3.4</v>
      </c>
      <c r="R230" s="35">
        <v>112</v>
      </c>
      <c r="S230" s="35">
        <v>11</v>
      </c>
      <c r="T230" s="35">
        <v>410</v>
      </c>
      <c r="U230" s="35">
        <v>210</v>
      </c>
      <c r="V230" s="25">
        <f t="shared" si="17"/>
        <v>96.4</v>
      </c>
      <c r="W230" s="25">
        <f t="shared" si="18"/>
        <v>3.4</v>
      </c>
      <c r="X230" s="26"/>
      <c r="Y230" s="36">
        <f t="shared" si="19"/>
        <v>13.928571428571425</v>
      </c>
    </row>
    <row r="231" spans="1:25" s="11" customFormat="1" ht="15.75">
      <c r="A231" s="16" t="s">
        <v>68</v>
      </c>
      <c r="B231" s="16">
        <v>282</v>
      </c>
      <c r="C231" s="16">
        <v>575</v>
      </c>
      <c r="D231" s="23">
        <f t="shared" si="16"/>
        <v>2.0390070921985815</v>
      </c>
      <c r="E231" s="16"/>
      <c r="F231" s="24">
        <v>5.1499999999999997E-2</v>
      </c>
      <c r="G231" s="24">
        <v>3.0000000000000001E-3</v>
      </c>
      <c r="H231" s="24">
        <v>0.16270000000000001</v>
      </c>
      <c r="I231" s="24">
        <v>9.4999999999999998E-3</v>
      </c>
      <c r="J231" s="24">
        <v>2.2950000000000002E-2</v>
      </c>
      <c r="K231" s="24">
        <v>5.5000000000000003E-4</v>
      </c>
      <c r="L231" s="24">
        <v>7.2500000000000004E-3</v>
      </c>
      <c r="M231" s="24">
        <v>4.8999999999999998E-4</v>
      </c>
      <c r="N231" s="23">
        <v>0.21209</v>
      </c>
      <c r="O231" s="23"/>
      <c r="P231" s="35">
        <v>146.30000000000001</v>
      </c>
      <c r="Q231" s="35">
        <v>3.5</v>
      </c>
      <c r="R231" s="35">
        <v>152.6</v>
      </c>
      <c r="S231" s="35">
        <v>8.3000000000000007</v>
      </c>
      <c r="T231" s="35">
        <v>250</v>
      </c>
      <c r="U231" s="35">
        <v>130</v>
      </c>
      <c r="V231" s="25">
        <f t="shared" si="17"/>
        <v>146.30000000000001</v>
      </c>
      <c r="W231" s="25">
        <f t="shared" si="18"/>
        <v>3.5</v>
      </c>
      <c r="X231" s="26"/>
      <c r="Y231" s="36">
        <f t="shared" si="19"/>
        <v>4.1284403669724661</v>
      </c>
    </row>
    <row r="232" spans="1:25" s="11" customFormat="1" ht="15.75">
      <c r="A232" s="16" t="s">
        <v>69</v>
      </c>
      <c r="B232" s="16">
        <v>674</v>
      </c>
      <c r="C232" s="16">
        <v>357.7</v>
      </c>
      <c r="D232" s="23">
        <f t="shared" si="16"/>
        <v>0.53071216617210681</v>
      </c>
      <c r="E232" s="16"/>
      <c r="F232" s="24">
        <v>4.8000000000000001E-2</v>
      </c>
      <c r="G232" s="24">
        <v>2.7000000000000001E-3</v>
      </c>
      <c r="H232" s="24">
        <v>0.12770000000000001</v>
      </c>
      <c r="I232" s="24">
        <v>6.7000000000000002E-3</v>
      </c>
      <c r="J232" s="24">
        <v>1.9210000000000001E-2</v>
      </c>
      <c r="K232" s="24">
        <v>3.6000000000000002E-4</v>
      </c>
      <c r="L232" s="24">
        <v>7.0000000000000001E-3</v>
      </c>
      <c r="M232" s="24">
        <v>5.1999999999999995E-4</v>
      </c>
      <c r="N232" s="23">
        <v>4.9265999999999997E-2</v>
      </c>
      <c r="O232" s="23"/>
      <c r="P232" s="35">
        <v>122.7</v>
      </c>
      <c r="Q232" s="35">
        <v>2.2999999999999998</v>
      </c>
      <c r="R232" s="35">
        <v>121.8</v>
      </c>
      <c r="S232" s="35">
        <v>6.1</v>
      </c>
      <c r="T232" s="35">
        <v>90</v>
      </c>
      <c r="U232" s="35">
        <v>120</v>
      </c>
      <c r="V232" s="25">
        <f t="shared" si="17"/>
        <v>122.7</v>
      </c>
      <c r="W232" s="25">
        <f t="shared" si="18"/>
        <v>2.2999999999999998</v>
      </c>
      <c r="X232" s="26"/>
      <c r="Y232" s="36">
        <f t="shared" si="19"/>
        <v>-0.73891625615764012</v>
      </c>
    </row>
    <row r="233" spans="1:25" s="11" customFormat="1" ht="15.75">
      <c r="A233" s="16" t="s">
        <v>70</v>
      </c>
      <c r="B233" s="16">
        <v>478</v>
      </c>
      <c r="C233" s="16">
        <v>135</v>
      </c>
      <c r="D233" s="23">
        <f t="shared" si="16"/>
        <v>0.28242677824267781</v>
      </c>
      <c r="E233" s="16"/>
      <c r="F233" s="24">
        <v>5.6300000000000003E-2</v>
      </c>
      <c r="G233" s="24">
        <v>3.8E-3</v>
      </c>
      <c r="H233" s="24">
        <v>0.14000000000000001</v>
      </c>
      <c r="I233" s="24">
        <v>8.9999999999999993E-3</v>
      </c>
      <c r="J233" s="24">
        <v>1.8800000000000001E-2</v>
      </c>
      <c r="K233" s="24">
        <v>9.7000000000000005E-4</v>
      </c>
      <c r="L233" s="24">
        <v>1.051E-2</v>
      </c>
      <c r="M233" s="24">
        <v>1.1000000000000001E-3</v>
      </c>
      <c r="N233" s="23">
        <v>0.21362</v>
      </c>
      <c r="O233" s="23"/>
      <c r="P233" s="35">
        <v>119.7</v>
      </c>
      <c r="Q233" s="35">
        <v>6.2</v>
      </c>
      <c r="R233" s="35">
        <v>133</v>
      </c>
      <c r="S233" s="35">
        <v>8.1</v>
      </c>
      <c r="T233" s="35">
        <v>420</v>
      </c>
      <c r="U233" s="35">
        <v>140</v>
      </c>
      <c r="V233" s="25">
        <f t="shared" si="17"/>
        <v>119.7</v>
      </c>
      <c r="W233" s="25">
        <f t="shared" si="18"/>
        <v>6.2</v>
      </c>
      <c r="X233" s="26"/>
      <c r="Y233" s="36">
        <f t="shared" si="19"/>
        <v>9.9999999999999982</v>
      </c>
    </row>
    <row r="234" spans="1:25" s="11" customFormat="1" ht="15.75">
      <c r="A234" s="16" t="s">
        <v>71</v>
      </c>
      <c r="B234" s="16">
        <v>417.8</v>
      </c>
      <c r="C234" s="16">
        <v>126.4</v>
      </c>
      <c r="D234" s="23">
        <f t="shared" si="16"/>
        <v>0.30253709909047394</v>
      </c>
      <c r="E234" s="16"/>
      <c r="F234" s="24">
        <v>5.21E-2</v>
      </c>
      <c r="G234" s="24">
        <v>3.0999999999999999E-3</v>
      </c>
      <c r="H234" s="24">
        <v>0.17849999999999999</v>
      </c>
      <c r="I234" s="24">
        <v>8.3999999999999995E-3</v>
      </c>
      <c r="J234" s="24">
        <v>2.545E-2</v>
      </c>
      <c r="K234" s="24">
        <v>5.1999999999999995E-4</v>
      </c>
      <c r="L234" s="24">
        <v>8.3899999999999999E-3</v>
      </c>
      <c r="M234" s="24">
        <v>6.8000000000000005E-4</v>
      </c>
      <c r="N234" s="23">
        <v>-0.16980000000000001</v>
      </c>
      <c r="O234" s="23"/>
      <c r="P234" s="35">
        <v>162</v>
      </c>
      <c r="Q234" s="35">
        <v>3.2</v>
      </c>
      <c r="R234" s="35">
        <v>167.6</v>
      </c>
      <c r="S234" s="35">
        <v>7</v>
      </c>
      <c r="T234" s="35">
        <v>290</v>
      </c>
      <c r="U234" s="35">
        <v>120</v>
      </c>
      <c r="V234" s="25">
        <f t="shared" si="17"/>
        <v>162</v>
      </c>
      <c r="W234" s="25">
        <f t="shared" si="18"/>
        <v>3.2</v>
      </c>
      <c r="X234" s="26"/>
      <c r="Y234" s="36">
        <f t="shared" si="19"/>
        <v>3.3412887828162257</v>
      </c>
    </row>
    <row r="235" spans="1:25" s="11" customFormat="1" ht="15.75">
      <c r="A235" s="16" t="s">
        <v>72</v>
      </c>
      <c r="B235" s="16">
        <v>1366</v>
      </c>
      <c r="C235" s="16">
        <v>819</v>
      </c>
      <c r="D235" s="23">
        <f t="shared" si="16"/>
        <v>0.59956076134699854</v>
      </c>
      <c r="E235" s="16"/>
      <c r="F235" s="24">
        <v>4.8300000000000003E-2</v>
      </c>
      <c r="G235" s="24">
        <v>1.6999999999999999E-3</v>
      </c>
      <c r="H235" s="24">
        <v>0.11700000000000001</v>
      </c>
      <c r="I235" s="24">
        <v>3.8E-3</v>
      </c>
      <c r="J235" s="24">
        <v>1.7690000000000001E-2</v>
      </c>
      <c r="K235" s="24">
        <v>3.1E-4</v>
      </c>
      <c r="L235" s="24">
        <v>5.5900000000000004E-3</v>
      </c>
      <c r="M235" s="24">
        <v>3.8000000000000002E-4</v>
      </c>
      <c r="N235" s="23">
        <v>8.9817999999999995E-2</v>
      </c>
      <c r="O235" s="23"/>
      <c r="P235" s="35">
        <v>113</v>
      </c>
      <c r="Q235" s="35">
        <v>2</v>
      </c>
      <c r="R235" s="35">
        <v>112.3</v>
      </c>
      <c r="S235" s="35">
        <v>3.4</v>
      </c>
      <c r="T235" s="35">
        <v>128</v>
      </c>
      <c r="U235" s="35">
        <v>74</v>
      </c>
      <c r="V235" s="25">
        <f t="shared" si="17"/>
        <v>113</v>
      </c>
      <c r="W235" s="25">
        <f t="shared" si="18"/>
        <v>2</v>
      </c>
      <c r="X235" s="26"/>
      <c r="Y235" s="36">
        <f t="shared" si="19"/>
        <v>-0.62333036509350215</v>
      </c>
    </row>
    <row r="236" spans="1:25" s="11" customFormat="1" ht="15.75">
      <c r="A236" s="16" t="s">
        <v>75</v>
      </c>
      <c r="B236" s="16">
        <v>415</v>
      </c>
      <c r="C236" s="16">
        <v>282</v>
      </c>
      <c r="D236" s="23">
        <f t="shared" si="16"/>
        <v>0.67951807228915662</v>
      </c>
      <c r="E236" s="16"/>
      <c r="F236" s="24">
        <v>4.8300000000000003E-2</v>
      </c>
      <c r="G236" s="24">
        <v>3.2000000000000002E-3</v>
      </c>
      <c r="H236" s="24">
        <v>0.11700000000000001</v>
      </c>
      <c r="I236" s="24">
        <v>7.4000000000000003E-3</v>
      </c>
      <c r="J236" s="24">
        <v>1.7840000000000002E-2</v>
      </c>
      <c r="K236" s="24">
        <v>3.8000000000000002E-4</v>
      </c>
      <c r="L236" s="24">
        <v>5.6100000000000004E-3</v>
      </c>
      <c r="M236" s="24">
        <v>4.0000000000000002E-4</v>
      </c>
      <c r="N236" s="23">
        <v>8.3101999999999995E-2</v>
      </c>
      <c r="O236" s="23"/>
      <c r="P236" s="35">
        <v>114</v>
      </c>
      <c r="Q236" s="35">
        <v>2.4</v>
      </c>
      <c r="R236" s="35">
        <v>112</v>
      </c>
      <c r="S236" s="35">
        <v>6.7</v>
      </c>
      <c r="T236" s="35">
        <v>90</v>
      </c>
      <c r="U236" s="35">
        <v>140</v>
      </c>
      <c r="V236" s="25">
        <f t="shared" si="17"/>
        <v>114</v>
      </c>
      <c r="W236" s="25">
        <f t="shared" si="18"/>
        <v>2.4</v>
      </c>
      <c r="X236" s="26"/>
      <c r="Y236" s="36">
        <f t="shared" si="19"/>
        <v>-1.7857142857142858</v>
      </c>
    </row>
    <row r="237" spans="1:25" s="11" customFormat="1" ht="15.75">
      <c r="A237" s="16" t="s">
        <v>119</v>
      </c>
      <c r="B237" s="16">
        <v>51.7</v>
      </c>
      <c r="C237" s="16">
        <v>40.5</v>
      </c>
      <c r="D237" s="23">
        <f t="shared" si="16"/>
        <v>0.78336557059961309</v>
      </c>
      <c r="E237" s="16"/>
      <c r="F237" s="24">
        <v>7.51E-2</v>
      </c>
      <c r="G237" s="24">
        <v>3.3999999999999998E-3</v>
      </c>
      <c r="H237" s="24">
        <v>1.8720000000000001</v>
      </c>
      <c r="I237" s="24">
        <v>7.5999999999999998E-2</v>
      </c>
      <c r="J237" s="24">
        <v>0.1817</v>
      </c>
      <c r="K237" s="24">
        <v>4.1999999999999997E-3</v>
      </c>
      <c r="L237" s="24">
        <v>5.3900000000000003E-2</v>
      </c>
      <c r="M237" s="24">
        <v>3.8999999999999998E-3</v>
      </c>
      <c r="N237" s="23">
        <v>0.22034999999999999</v>
      </c>
      <c r="O237" s="23"/>
      <c r="P237" s="35">
        <v>1076</v>
      </c>
      <c r="Q237" s="35">
        <v>23</v>
      </c>
      <c r="R237" s="35">
        <v>1072</v>
      </c>
      <c r="S237" s="35">
        <v>26</v>
      </c>
      <c r="T237" s="35">
        <v>1067</v>
      </c>
      <c r="U237" s="35">
        <v>93</v>
      </c>
      <c r="V237" s="25">
        <f t="shared" si="17"/>
        <v>1076</v>
      </c>
      <c r="W237" s="25">
        <f t="shared" si="18"/>
        <v>23</v>
      </c>
      <c r="X237" s="26"/>
      <c r="Y237" s="36">
        <f t="shared" si="19"/>
        <v>-0.37313432835820898</v>
      </c>
    </row>
    <row r="238" spans="1:25" s="11" customFormat="1" ht="15.75">
      <c r="A238" s="16" t="s">
        <v>121</v>
      </c>
      <c r="B238" s="16">
        <v>328</v>
      </c>
      <c r="C238" s="16">
        <v>98.9</v>
      </c>
      <c r="D238" s="23">
        <f t="shared" si="16"/>
        <v>0.30152439024390243</v>
      </c>
      <c r="E238" s="16"/>
      <c r="F238" s="24">
        <v>5.04E-2</v>
      </c>
      <c r="G238" s="24">
        <v>2.8999999999999998E-3</v>
      </c>
      <c r="H238" s="24">
        <v>0.1663</v>
      </c>
      <c r="I238" s="24">
        <v>9.4999999999999998E-3</v>
      </c>
      <c r="J238" s="24">
        <v>2.4140000000000002E-2</v>
      </c>
      <c r="K238" s="24">
        <v>4.6000000000000001E-4</v>
      </c>
      <c r="L238" s="24">
        <v>8.5699999999999995E-3</v>
      </c>
      <c r="M238" s="24">
        <v>6.8999999999999997E-4</v>
      </c>
      <c r="N238" s="23">
        <v>4.3825000000000003E-2</v>
      </c>
      <c r="O238" s="23"/>
      <c r="P238" s="35">
        <v>153.69999999999999</v>
      </c>
      <c r="Q238" s="35">
        <v>2.9</v>
      </c>
      <c r="R238" s="35">
        <v>157.1</v>
      </c>
      <c r="S238" s="35">
        <v>8.6</v>
      </c>
      <c r="T238" s="35">
        <v>200</v>
      </c>
      <c r="U238" s="35">
        <v>130</v>
      </c>
      <c r="V238" s="25">
        <f t="shared" si="17"/>
        <v>153.69999999999999</v>
      </c>
      <c r="W238" s="25">
        <f t="shared" si="18"/>
        <v>2.9</v>
      </c>
      <c r="X238" s="26"/>
      <c r="Y238" s="36">
        <f t="shared" si="19"/>
        <v>2.1642266072565284</v>
      </c>
    </row>
    <row r="239" spans="1:25" s="11" customFormat="1" ht="15.75">
      <c r="A239" s="16" t="s">
        <v>123</v>
      </c>
      <c r="B239" s="16">
        <v>420.8</v>
      </c>
      <c r="C239" s="16">
        <v>245.7</v>
      </c>
      <c r="D239" s="23">
        <f t="shared" si="16"/>
        <v>0.58388783269961975</v>
      </c>
      <c r="E239" s="16"/>
      <c r="F239" s="24">
        <v>4.8800000000000003E-2</v>
      </c>
      <c r="G239" s="24">
        <v>2.5999999999999999E-3</v>
      </c>
      <c r="H239" s="24">
        <v>0.1341</v>
      </c>
      <c r="I239" s="24">
        <v>6.1999999999999998E-3</v>
      </c>
      <c r="J239" s="24">
        <v>1.983E-2</v>
      </c>
      <c r="K239" s="24">
        <v>4.0999999999999999E-4</v>
      </c>
      <c r="L239" s="24">
        <v>6.2899999999999996E-3</v>
      </c>
      <c r="M239" s="24">
        <v>4.6999999999999999E-4</v>
      </c>
      <c r="N239" s="23">
        <v>-3.5260999999999999E-3</v>
      </c>
      <c r="O239" s="23"/>
      <c r="P239" s="35">
        <v>126.6</v>
      </c>
      <c r="Q239" s="35">
        <v>2.6</v>
      </c>
      <c r="R239" s="35">
        <v>127.6</v>
      </c>
      <c r="S239" s="35">
        <v>5.6</v>
      </c>
      <c r="T239" s="35">
        <v>159</v>
      </c>
      <c r="U239" s="35">
        <v>110</v>
      </c>
      <c r="V239" s="25">
        <f t="shared" si="17"/>
        <v>126.6</v>
      </c>
      <c r="W239" s="25">
        <f t="shared" si="18"/>
        <v>2.6</v>
      </c>
      <c r="X239" s="26"/>
      <c r="Y239" s="36">
        <f t="shared" si="19"/>
        <v>0.78369905956112851</v>
      </c>
    </row>
    <row r="240" spans="1:25" s="11" customFormat="1" ht="15.75">
      <c r="A240" s="16" t="s">
        <v>124</v>
      </c>
      <c r="B240" s="16">
        <v>178</v>
      </c>
      <c r="C240" s="16">
        <v>217</v>
      </c>
      <c r="D240" s="23">
        <f t="shared" si="16"/>
        <v>1.2191011235955056</v>
      </c>
      <c r="E240" s="16"/>
      <c r="F240" s="24">
        <v>7.0000000000000007E-2</v>
      </c>
      <c r="G240" s="24">
        <v>8.3999999999999995E-3</v>
      </c>
      <c r="H240" s="24">
        <v>0.23400000000000001</v>
      </c>
      <c r="I240" s="24">
        <v>2.9000000000000001E-2</v>
      </c>
      <c r="J240" s="24">
        <v>2.4039999999999999E-2</v>
      </c>
      <c r="K240" s="24">
        <v>6.6E-4</v>
      </c>
      <c r="L240" s="24">
        <v>8.6199999999999992E-3</v>
      </c>
      <c r="M240" s="24">
        <v>7.3999999999999999E-4</v>
      </c>
      <c r="N240" s="23">
        <v>0.23835999999999999</v>
      </c>
      <c r="O240" s="23"/>
      <c r="P240" s="35">
        <v>153.1</v>
      </c>
      <c r="Q240" s="35">
        <v>4.2</v>
      </c>
      <c r="R240" s="35">
        <v>210</v>
      </c>
      <c r="S240" s="35">
        <v>24</v>
      </c>
      <c r="T240" s="35">
        <v>750</v>
      </c>
      <c r="U240" s="35">
        <v>250</v>
      </c>
      <c r="V240" s="25">
        <f t="shared" si="17"/>
        <v>153.1</v>
      </c>
      <c r="W240" s="25">
        <f t="shared" si="18"/>
        <v>4.2</v>
      </c>
      <c r="X240" s="26"/>
      <c r="Y240" s="36">
        <f t="shared" si="19"/>
        <v>27.095238095238098</v>
      </c>
    </row>
    <row r="241" spans="1:25" s="11" customFormat="1" ht="15.75">
      <c r="A241" s="16" t="s">
        <v>125</v>
      </c>
      <c r="B241" s="16">
        <v>114.9</v>
      </c>
      <c r="C241" s="16">
        <v>98.5</v>
      </c>
      <c r="D241" s="23">
        <f t="shared" si="16"/>
        <v>0.85726718885987807</v>
      </c>
      <c r="E241" s="16"/>
      <c r="F241" s="24">
        <v>5.1900000000000002E-2</v>
      </c>
      <c r="G241" s="24">
        <v>6.6E-3</v>
      </c>
      <c r="H241" s="24">
        <v>0.14799999999999999</v>
      </c>
      <c r="I241" s="24">
        <v>0.02</v>
      </c>
      <c r="J241" s="24">
        <v>2.0480000000000002E-2</v>
      </c>
      <c r="K241" s="24">
        <v>7.2000000000000005E-4</v>
      </c>
      <c r="L241" s="24">
        <v>6.3800000000000003E-3</v>
      </c>
      <c r="M241" s="24">
        <v>6.4999999999999997E-4</v>
      </c>
      <c r="N241" s="23">
        <v>0.18365999999999999</v>
      </c>
      <c r="O241" s="23"/>
      <c r="P241" s="35">
        <v>130.69999999999999</v>
      </c>
      <c r="Q241" s="35">
        <v>4.5999999999999996</v>
      </c>
      <c r="R241" s="35">
        <v>139</v>
      </c>
      <c r="S241" s="35">
        <v>18</v>
      </c>
      <c r="T241" s="35">
        <v>200</v>
      </c>
      <c r="U241" s="35">
        <v>240</v>
      </c>
      <c r="V241" s="25">
        <f t="shared" si="17"/>
        <v>130.69999999999999</v>
      </c>
      <c r="W241" s="25">
        <f t="shared" si="18"/>
        <v>4.5999999999999996</v>
      </c>
      <c r="X241" s="26"/>
      <c r="Y241" s="36">
        <f t="shared" si="19"/>
        <v>5.971223021582742</v>
      </c>
    </row>
    <row r="242" spans="1:25" s="11" customFormat="1" ht="15.75">
      <c r="A242" s="16" t="s">
        <v>126</v>
      </c>
      <c r="B242" s="16">
        <v>304</v>
      </c>
      <c r="C242" s="16">
        <v>169</v>
      </c>
      <c r="D242" s="23">
        <f t="shared" si="16"/>
        <v>0.55592105263157898</v>
      </c>
      <c r="E242" s="16"/>
      <c r="F242" s="24">
        <v>4.9799999999999997E-2</v>
      </c>
      <c r="G242" s="24">
        <v>3.0000000000000001E-3</v>
      </c>
      <c r="H242" s="24">
        <v>0.188</v>
      </c>
      <c r="I242" s="24">
        <v>1.2E-2</v>
      </c>
      <c r="J242" s="24">
        <v>2.6759999999999999E-2</v>
      </c>
      <c r="K242" s="24">
        <v>5.5999999999999995E-4</v>
      </c>
      <c r="L242" s="24">
        <v>8.4100000000000008E-3</v>
      </c>
      <c r="M242" s="24">
        <v>6.9999999999999999E-4</v>
      </c>
      <c r="N242" s="23">
        <v>8.4848000000000007E-2</v>
      </c>
      <c r="O242" s="23"/>
      <c r="P242" s="35">
        <v>170.2</v>
      </c>
      <c r="Q242" s="35">
        <v>3.5</v>
      </c>
      <c r="R242" s="35">
        <v>174</v>
      </c>
      <c r="S242" s="35">
        <v>10</v>
      </c>
      <c r="T242" s="35">
        <v>160</v>
      </c>
      <c r="U242" s="35">
        <v>120</v>
      </c>
      <c r="V242" s="25">
        <f t="shared" si="17"/>
        <v>170.2</v>
      </c>
      <c r="W242" s="25">
        <f t="shared" si="18"/>
        <v>3.5</v>
      </c>
      <c r="X242" s="26"/>
      <c r="Y242" s="36">
        <f t="shared" si="19"/>
        <v>2.1839080459770179</v>
      </c>
    </row>
    <row r="243" spans="1:25" s="11" customFormat="1" ht="15.75">
      <c r="A243" s="16" t="s">
        <v>127</v>
      </c>
      <c r="B243" s="16">
        <v>397.7</v>
      </c>
      <c r="C243" s="16">
        <v>231.4</v>
      </c>
      <c r="D243" s="23">
        <f t="shared" si="16"/>
        <v>0.58184561227055576</v>
      </c>
      <c r="E243" s="16"/>
      <c r="F243" s="24">
        <v>5.04E-2</v>
      </c>
      <c r="G243" s="24">
        <v>3.0999999999999999E-3</v>
      </c>
      <c r="H243" s="24">
        <v>0.20599999999999999</v>
      </c>
      <c r="I243" s="24">
        <v>1.2E-2</v>
      </c>
      <c r="J243" s="24">
        <v>2.9559999999999999E-2</v>
      </c>
      <c r="K243" s="24">
        <v>6.0999999999999997E-4</v>
      </c>
      <c r="L243" s="24">
        <v>9.6399999999999993E-3</v>
      </c>
      <c r="M243" s="24">
        <v>6.7000000000000002E-4</v>
      </c>
      <c r="N243" s="23">
        <v>-7.3189000000000004E-2</v>
      </c>
      <c r="O243" s="23"/>
      <c r="P243" s="35">
        <v>187.8</v>
      </c>
      <c r="Q243" s="35">
        <v>3.8</v>
      </c>
      <c r="R243" s="35">
        <v>190</v>
      </c>
      <c r="S243" s="35">
        <v>10</v>
      </c>
      <c r="T243" s="35">
        <v>240</v>
      </c>
      <c r="U243" s="35">
        <v>140</v>
      </c>
      <c r="V243" s="25">
        <f t="shared" si="17"/>
        <v>187.8</v>
      </c>
      <c r="W243" s="25">
        <f t="shared" si="18"/>
        <v>3.8</v>
      </c>
      <c r="X243" s="26"/>
      <c r="Y243" s="36">
        <f t="shared" si="19"/>
        <v>1.1578947368420993</v>
      </c>
    </row>
    <row r="244" spans="1:25" s="11" customFormat="1" ht="15.75">
      <c r="A244" s="16" t="s">
        <v>128</v>
      </c>
      <c r="B244" s="16">
        <v>315</v>
      </c>
      <c r="C244" s="16">
        <v>119</v>
      </c>
      <c r="D244" s="23">
        <f t="shared" si="16"/>
        <v>0.37777777777777777</v>
      </c>
      <c r="E244" s="16"/>
      <c r="F244" s="24">
        <v>4.9500000000000002E-2</v>
      </c>
      <c r="G244" s="24">
        <v>4.0000000000000001E-3</v>
      </c>
      <c r="H244" s="24">
        <v>0.1229</v>
      </c>
      <c r="I244" s="24">
        <v>9.4000000000000004E-3</v>
      </c>
      <c r="J244" s="24">
        <v>1.8239999999999999E-2</v>
      </c>
      <c r="K244" s="24">
        <v>5.1000000000000004E-4</v>
      </c>
      <c r="L244" s="24">
        <v>5.8100000000000001E-3</v>
      </c>
      <c r="M244" s="24">
        <v>5.2999999999999998E-4</v>
      </c>
      <c r="N244" s="23">
        <v>-0.10050000000000001</v>
      </c>
      <c r="O244" s="23"/>
      <c r="P244" s="35">
        <v>116.5</v>
      </c>
      <c r="Q244" s="35">
        <v>3.2</v>
      </c>
      <c r="R244" s="35">
        <v>118.6</v>
      </c>
      <c r="S244" s="35">
        <v>8.1999999999999993</v>
      </c>
      <c r="T244" s="35">
        <v>150</v>
      </c>
      <c r="U244" s="35">
        <v>150</v>
      </c>
      <c r="V244" s="25">
        <f t="shared" si="17"/>
        <v>116.5</v>
      </c>
      <c r="W244" s="25">
        <f t="shared" si="18"/>
        <v>3.2</v>
      </c>
      <c r="X244" s="26"/>
      <c r="Y244" s="36">
        <f t="shared" si="19"/>
        <v>1.770657672849911</v>
      </c>
    </row>
    <row r="245" spans="1:25" s="11" customFormat="1" ht="15.75">
      <c r="A245" s="16" t="s">
        <v>129</v>
      </c>
      <c r="B245" s="16">
        <v>181.3</v>
      </c>
      <c r="C245" s="16">
        <v>175.6</v>
      </c>
      <c r="D245" s="23">
        <f t="shared" si="16"/>
        <v>0.96856039713182562</v>
      </c>
      <c r="E245" s="16"/>
      <c r="F245" s="24">
        <v>4.99E-2</v>
      </c>
      <c r="G245" s="24">
        <v>4.1999999999999997E-3</v>
      </c>
      <c r="H245" s="24">
        <v>0.161</v>
      </c>
      <c r="I245" s="24">
        <v>1.4E-2</v>
      </c>
      <c r="J245" s="24">
        <v>2.315E-2</v>
      </c>
      <c r="K245" s="24">
        <v>5.5999999999999995E-4</v>
      </c>
      <c r="L245" s="24">
        <v>7.3299999999999997E-3</v>
      </c>
      <c r="M245" s="24">
        <v>5.9999999999999995E-4</v>
      </c>
      <c r="N245" s="23">
        <v>0.16719999999999999</v>
      </c>
      <c r="O245" s="23"/>
      <c r="P245" s="35">
        <v>147.5</v>
      </c>
      <c r="Q245" s="35">
        <v>3.5</v>
      </c>
      <c r="R245" s="35">
        <v>151</v>
      </c>
      <c r="S245" s="35">
        <v>12</v>
      </c>
      <c r="T245" s="35">
        <v>220</v>
      </c>
      <c r="U245" s="35">
        <v>170</v>
      </c>
      <c r="V245" s="25">
        <f t="shared" si="17"/>
        <v>147.5</v>
      </c>
      <c r="W245" s="25">
        <f t="shared" si="18"/>
        <v>3.5</v>
      </c>
      <c r="X245" s="26"/>
      <c r="Y245" s="36">
        <f t="shared" si="19"/>
        <v>2.3178807947019866</v>
      </c>
    </row>
    <row r="246" spans="1:25" s="11" customFormat="1" ht="15.75">
      <c r="A246" s="16" t="s">
        <v>130</v>
      </c>
      <c r="B246" s="16">
        <v>58.8</v>
      </c>
      <c r="C246" s="16">
        <v>41.1</v>
      </c>
      <c r="D246" s="23">
        <f t="shared" si="16"/>
        <v>0.69897959183673475</v>
      </c>
      <c r="E246" s="16"/>
      <c r="F246" s="24">
        <v>8.5500000000000007E-2</v>
      </c>
      <c r="G246" s="24">
        <v>3.5999999999999999E-3</v>
      </c>
      <c r="H246" s="24">
        <v>2.5550000000000002</v>
      </c>
      <c r="I246" s="24">
        <v>9.9000000000000005E-2</v>
      </c>
      <c r="J246" s="24">
        <v>0.22159999999999999</v>
      </c>
      <c r="K246" s="24">
        <v>4.1000000000000003E-3</v>
      </c>
      <c r="L246" s="24">
        <v>6.4500000000000002E-2</v>
      </c>
      <c r="M246" s="24">
        <v>4.4999999999999997E-3</v>
      </c>
      <c r="N246" s="23">
        <v>-6.2300000000000001E-2</v>
      </c>
      <c r="O246" s="23"/>
      <c r="P246" s="35">
        <v>1290</v>
      </c>
      <c r="Q246" s="35">
        <v>22</v>
      </c>
      <c r="R246" s="35">
        <v>1297</v>
      </c>
      <c r="S246" s="35">
        <v>27</v>
      </c>
      <c r="T246" s="35">
        <v>1329</v>
      </c>
      <c r="U246" s="35">
        <v>81</v>
      </c>
      <c r="V246" s="25">
        <f t="shared" si="17"/>
        <v>1290</v>
      </c>
      <c r="W246" s="25">
        <f t="shared" si="18"/>
        <v>22</v>
      </c>
      <c r="X246" s="26"/>
      <c r="Y246" s="36">
        <f t="shared" si="19"/>
        <v>0.53970701619121053</v>
      </c>
    </row>
    <row r="247" spans="1:25" s="11" customFormat="1" ht="15.75">
      <c r="A247" s="16" t="s">
        <v>131</v>
      </c>
      <c r="B247" s="16">
        <v>132.9</v>
      </c>
      <c r="C247" s="16">
        <v>101.6</v>
      </c>
      <c r="D247" s="23">
        <f t="shared" si="16"/>
        <v>0.764484574868322</v>
      </c>
      <c r="E247" s="16"/>
      <c r="F247" s="24">
        <v>5.5599999999999997E-2</v>
      </c>
      <c r="G247" s="24">
        <v>5.4999999999999997E-3</v>
      </c>
      <c r="H247" s="24">
        <v>0.16900000000000001</v>
      </c>
      <c r="I247" s="24">
        <v>1.6E-2</v>
      </c>
      <c r="J247" s="24">
        <v>2.2939999999999999E-2</v>
      </c>
      <c r="K247" s="24">
        <v>6.9999999999999999E-4</v>
      </c>
      <c r="L247" s="24">
        <v>7.9699999999999997E-3</v>
      </c>
      <c r="M247" s="24">
        <v>7.1000000000000002E-4</v>
      </c>
      <c r="N247" s="23">
        <v>-7.7203999999999995E-2</v>
      </c>
      <c r="O247" s="23"/>
      <c r="P247" s="35">
        <v>146.19999999999999</v>
      </c>
      <c r="Q247" s="35">
        <v>4.5999999999999996</v>
      </c>
      <c r="R247" s="35">
        <v>161</v>
      </c>
      <c r="S247" s="35">
        <v>14</v>
      </c>
      <c r="T247" s="35">
        <v>320</v>
      </c>
      <c r="U247" s="35">
        <v>200</v>
      </c>
      <c r="V247" s="25">
        <f t="shared" si="17"/>
        <v>146.19999999999999</v>
      </c>
      <c r="W247" s="25">
        <f t="shared" si="18"/>
        <v>4.5999999999999996</v>
      </c>
      <c r="X247" s="26"/>
      <c r="Y247" s="36">
        <f t="shared" si="19"/>
        <v>9.1925465838509393</v>
      </c>
    </row>
    <row r="248" spans="1:25" s="11" customFormat="1" ht="15.75">
      <c r="A248" s="16" t="s">
        <v>132</v>
      </c>
      <c r="B248" s="16">
        <v>152.69999999999999</v>
      </c>
      <c r="C248" s="16">
        <v>28.83</v>
      </c>
      <c r="D248" s="23">
        <f t="shared" si="16"/>
        <v>0.18880157170923378</v>
      </c>
      <c r="E248" s="16"/>
      <c r="F248" s="24">
        <v>7.1400000000000005E-2</v>
      </c>
      <c r="G248" s="24">
        <v>2.7000000000000001E-3</v>
      </c>
      <c r="H248" s="24">
        <v>1.5580000000000001</v>
      </c>
      <c r="I248" s="24">
        <v>4.7E-2</v>
      </c>
      <c r="J248" s="24">
        <v>0.15870000000000001</v>
      </c>
      <c r="K248" s="24">
        <v>2.8999999999999998E-3</v>
      </c>
      <c r="L248" s="24">
        <v>5.11E-2</v>
      </c>
      <c r="M248" s="24">
        <v>3.8E-3</v>
      </c>
      <c r="N248" s="23">
        <v>-2.1385999999999999E-2</v>
      </c>
      <c r="O248" s="23"/>
      <c r="P248" s="35">
        <v>951</v>
      </c>
      <c r="Q248" s="35">
        <v>16</v>
      </c>
      <c r="R248" s="35">
        <v>952</v>
      </c>
      <c r="S248" s="35">
        <v>19</v>
      </c>
      <c r="T248" s="35">
        <v>951</v>
      </c>
      <c r="U248" s="35">
        <v>77</v>
      </c>
      <c r="V248" s="25">
        <f t="shared" si="17"/>
        <v>951</v>
      </c>
      <c r="W248" s="25">
        <f t="shared" si="18"/>
        <v>16</v>
      </c>
      <c r="X248" s="26"/>
      <c r="Y248" s="36">
        <f t="shared" si="19"/>
        <v>0.10504201680672269</v>
      </c>
    </row>
    <row r="249" spans="1:25" s="11" customFormat="1" ht="15.75">
      <c r="A249" s="16" t="s">
        <v>133</v>
      </c>
      <c r="B249" s="16">
        <v>338</v>
      </c>
      <c r="C249" s="16">
        <v>177.1</v>
      </c>
      <c r="D249" s="23">
        <f t="shared" si="16"/>
        <v>0.52396449704142012</v>
      </c>
      <c r="E249" s="16"/>
      <c r="F249" s="24">
        <v>7.2300000000000003E-2</v>
      </c>
      <c r="G249" s="24">
        <v>1.9E-3</v>
      </c>
      <c r="H249" s="24">
        <v>1.6759999999999999</v>
      </c>
      <c r="I249" s="24">
        <v>3.4000000000000002E-2</v>
      </c>
      <c r="J249" s="24">
        <v>0.16839999999999999</v>
      </c>
      <c r="K249" s="24">
        <v>2.7000000000000001E-3</v>
      </c>
      <c r="L249" s="24">
        <v>5.015E-2</v>
      </c>
      <c r="M249" s="24">
        <v>3.3E-3</v>
      </c>
      <c r="N249" s="23">
        <v>0.25083</v>
      </c>
      <c r="O249" s="23"/>
      <c r="P249" s="35">
        <v>1003</v>
      </c>
      <c r="Q249" s="35">
        <v>15</v>
      </c>
      <c r="R249" s="35">
        <v>998</v>
      </c>
      <c r="S249" s="35">
        <v>13</v>
      </c>
      <c r="T249" s="35">
        <v>997</v>
      </c>
      <c r="U249" s="35">
        <v>52</v>
      </c>
      <c r="V249" s="25">
        <f t="shared" si="17"/>
        <v>1003</v>
      </c>
      <c r="W249" s="25">
        <f t="shared" si="18"/>
        <v>15</v>
      </c>
      <c r="X249" s="26"/>
      <c r="Y249" s="36">
        <f t="shared" si="19"/>
        <v>-0.50100200400801598</v>
      </c>
    </row>
    <row r="250" spans="1:25" s="11" customFormat="1" ht="15.75">
      <c r="A250" s="16" t="s">
        <v>134</v>
      </c>
      <c r="B250" s="16">
        <v>71.400000000000006</v>
      </c>
      <c r="C250" s="16">
        <v>33.5</v>
      </c>
      <c r="D250" s="23">
        <f t="shared" si="16"/>
        <v>0.46918767507002795</v>
      </c>
      <c r="E250" s="16"/>
      <c r="F250" s="24">
        <v>7.3200000000000001E-2</v>
      </c>
      <c r="G250" s="24">
        <v>3.7000000000000002E-3</v>
      </c>
      <c r="H250" s="24">
        <v>1.5189999999999999</v>
      </c>
      <c r="I250" s="24">
        <v>8.5000000000000006E-2</v>
      </c>
      <c r="J250" s="24">
        <v>0.15479999999999999</v>
      </c>
      <c r="K250" s="24">
        <v>6.1000000000000004E-3</v>
      </c>
      <c r="L250" s="24">
        <v>5.2699999999999997E-2</v>
      </c>
      <c r="M250" s="24">
        <v>4.1999999999999997E-3</v>
      </c>
      <c r="N250" s="23">
        <v>0.11368</v>
      </c>
      <c r="O250" s="23"/>
      <c r="P250" s="35">
        <v>928</v>
      </c>
      <c r="Q250" s="35">
        <v>35</v>
      </c>
      <c r="R250" s="35">
        <v>933</v>
      </c>
      <c r="S250" s="35">
        <v>34</v>
      </c>
      <c r="T250" s="35">
        <v>1020</v>
      </c>
      <c r="U250" s="35">
        <v>100</v>
      </c>
      <c r="V250" s="25">
        <f t="shared" si="17"/>
        <v>928</v>
      </c>
      <c r="W250" s="25">
        <f t="shared" si="18"/>
        <v>35</v>
      </c>
      <c r="X250" s="26"/>
      <c r="Y250" s="36">
        <f t="shared" si="19"/>
        <v>0.53590568060021437</v>
      </c>
    </row>
    <row r="251" spans="1:25" s="11" customFormat="1" ht="15.75">
      <c r="A251" s="16" t="s">
        <v>135</v>
      </c>
      <c r="B251" s="16">
        <v>50.3</v>
      </c>
      <c r="C251" s="16">
        <v>25.1</v>
      </c>
      <c r="D251" s="23">
        <f t="shared" si="16"/>
        <v>0.49900596421471177</v>
      </c>
      <c r="E251" s="16"/>
      <c r="F251" s="24">
        <v>7.8600000000000003E-2</v>
      </c>
      <c r="G251" s="24">
        <v>3.8E-3</v>
      </c>
      <c r="H251" s="24">
        <v>1.8680000000000001</v>
      </c>
      <c r="I251" s="24">
        <v>7.6999999999999999E-2</v>
      </c>
      <c r="J251" s="24">
        <v>0.17680000000000001</v>
      </c>
      <c r="K251" s="24">
        <v>4.1000000000000003E-3</v>
      </c>
      <c r="L251" s="24">
        <v>5.5300000000000002E-2</v>
      </c>
      <c r="M251" s="24">
        <v>4.3E-3</v>
      </c>
      <c r="N251" s="23">
        <v>6.7165000000000002E-2</v>
      </c>
      <c r="O251" s="23"/>
      <c r="P251" s="35">
        <v>1049</v>
      </c>
      <c r="Q251" s="35">
        <v>23</v>
      </c>
      <c r="R251" s="35">
        <v>1071</v>
      </c>
      <c r="S251" s="35">
        <v>28</v>
      </c>
      <c r="T251" s="35">
        <v>1130</v>
      </c>
      <c r="U251" s="35">
        <v>93</v>
      </c>
      <c r="V251" s="25">
        <f t="shared" si="17"/>
        <v>1049</v>
      </c>
      <c r="W251" s="25">
        <f t="shared" si="18"/>
        <v>23</v>
      </c>
      <c r="X251" s="26"/>
      <c r="Y251" s="36">
        <f t="shared" si="19"/>
        <v>2.0541549953314657</v>
      </c>
    </row>
    <row r="252" spans="1:25" s="11" customFormat="1" ht="15.75">
      <c r="A252" s="16" t="s">
        <v>136</v>
      </c>
      <c r="B252" s="16">
        <v>330</v>
      </c>
      <c r="C252" s="16">
        <v>172</v>
      </c>
      <c r="D252" s="23">
        <f t="shared" si="16"/>
        <v>0.52121212121212124</v>
      </c>
      <c r="E252" s="16"/>
      <c r="F252" s="24">
        <v>5.2699999999999997E-2</v>
      </c>
      <c r="G252" s="24">
        <v>3.3E-3</v>
      </c>
      <c r="H252" s="24">
        <v>0.17730000000000001</v>
      </c>
      <c r="I252" s="24">
        <v>9.4000000000000004E-3</v>
      </c>
      <c r="J252" s="24">
        <v>2.5059999999999999E-2</v>
      </c>
      <c r="K252" s="24">
        <v>5.2999999999999998E-4</v>
      </c>
      <c r="L252" s="24">
        <v>7.8399999999999997E-3</v>
      </c>
      <c r="M252" s="24">
        <v>5.9999999999999995E-4</v>
      </c>
      <c r="N252" s="23">
        <v>-7.9812999999999995E-2</v>
      </c>
      <c r="O252" s="23"/>
      <c r="P252" s="35">
        <v>159.5</v>
      </c>
      <c r="Q252" s="35">
        <v>3.3</v>
      </c>
      <c r="R252" s="35">
        <v>165.4</v>
      </c>
      <c r="S252" s="35">
        <v>8.1</v>
      </c>
      <c r="T252" s="35">
        <v>290</v>
      </c>
      <c r="U252" s="35">
        <v>130</v>
      </c>
      <c r="V252" s="25">
        <f t="shared" si="17"/>
        <v>159.5</v>
      </c>
      <c r="W252" s="25">
        <f t="shared" si="18"/>
        <v>3.3</v>
      </c>
      <c r="X252" s="26"/>
      <c r="Y252" s="36">
        <f t="shared" si="19"/>
        <v>3.5671100362756984</v>
      </c>
    </row>
    <row r="253" spans="1:25" s="11" customFormat="1" ht="15.75">
      <c r="A253" s="16" t="s">
        <v>137</v>
      </c>
      <c r="B253" s="16">
        <v>124.5</v>
      </c>
      <c r="C253" s="16">
        <v>24.31</v>
      </c>
      <c r="D253" s="23">
        <f t="shared" si="16"/>
        <v>0.19526104417670681</v>
      </c>
      <c r="E253" s="16"/>
      <c r="F253" s="24">
        <v>0.14460000000000001</v>
      </c>
      <c r="G253" s="24">
        <v>3.8E-3</v>
      </c>
      <c r="H253" s="24">
        <v>7.63</v>
      </c>
      <c r="I253" s="24">
        <v>0.2</v>
      </c>
      <c r="J253" s="24">
        <v>0.4042</v>
      </c>
      <c r="K253" s="24">
        <v>5.8999999999999999E-3</v>
      </c>
      <c r="L253" s="24">
        <v>0.1182</v>
      </c>
      <c r="M253" s="24">
        <v>8.6E-3</v>
      </c>
      <c r="N253" s="23">
        <v>-0.14273</v>
      </c>
      <c r="O253" s="23"/>
      <c r="P253" s="35">
        <v>2188</v>
      </c>
      <c r="Q253" s="35">
        <v>26</v>
      </c>
      <c r="R253" s="35">
        <v>2188</v>
      </c>
      <c r="S253" s="35">
        <v>22</v>
      </c>
      <c r="T253" s="35">
        <v>2281</v>
      </c>
      <c r="U253" s="35">
        <v>43</v>
      </c>
      <c r="V253" s="25">
        <f t="shared" si="17"/>
        <v>2281</v>
      </c>
      <c r="W253" s="25">
        <f t="shared" si="18"/>
        <v>43</v>
      </c>
      <c r="X253" s="26"/>
      <c r="Y253" s="36">
        <f t="shared" si="19"/>
        <v>0</v>
      </c>
    </row>
    <row r="254" spans="1:25" s="11" customFormat="1" ht="15.75">
      <c r="A254" s="16" t="s">
        <v>138</v>
      </c>
      <c r="B254" s="16">
        <v>477</v>
      </c>
      <c r="C254" s="16">
        <v>131</v>
      </c>
      <c r="D254" s="23">
        <f t="shared" si="16"/>
        <v>0.27463312368972748</v>
      </c>
      <c r="E254" s="16"/>
      <c r="F254" s="24">
        <v>4.8599999999999997E-2</v>
      </c>
      <c r="G254" s="24">
        <v>2.5000000000000001E-3</v>
      </c>
      <c r="H254" s="24">
        <v>0.1227</v>
      </c>
      <c r="I254" s="24">
        <v>6.1999999999999998E-3</v>
      </c>
      <c r="J254" s="24">
        <v>1.8720000000000001E-2</v>
      </c>
      <c r="K254" s="24">
        <v>3.8999999999999999E-4</v>
      </c>
      <c r="L254" s="24">
        <v>5.8799999999999998E-3</v>
      </c>
      <c r="M254" s="24">
        <v>5.5999999999999995E-4</v>
      </c>
      <c r="N254" s="23">
        <v>0.35965999999999998</v>
      </c>
      <c r="O254" s="23"/>
      <c r="P254" s="35">
        <v>119.5</v>
      </c>
      <c r="Q254" s="35">
        <v>2.5</v>
      </c>
      <c r="R254" s="35">
        <v>117.3</v>
      </c>
      <c r="S254" s="35">
        <v>5.7</v>
      </c>
      <c r="T254" s="35">
        <v>140</v>
      </c>
      <c r="U254" s="35">
        <v>120</v>
      </c>
      <c r="V254" s="25">
        <f t="shared" si="17"/>
        <v>119.5</v>
      </c>
      <c r="W254" s="25">
        <f t="shared" si="18"/>
        <v>2.5</v>
      </c>
      <c r="X254" s="26"/>
      <c r="Y254" s="36">
        <f t="shared" si="19"/>
        <v>-1.8755328218243843</v>
      </c>
    </row>
    <row r="255" spans="1:25" s="11" customFormat="1" ht="15.75">
      <c r="A255" s="16" t="s">
        <v>139</v>
      </c>
      <c r="B255" s="16">
        <v>1004</v>
      </c>
      <c r="C255" s="16">
        <v>416</v>
      </c>
      <c r="D255" s="23">
        <f t="shared" si="16"/>
        <v>0.41434262948207173</v>
      </c>
      <c r="E255" s="16"/>
      <c r="F255" s="24">
        <v>5.0999999999999997E-2</v>
      </c>
      <c r="G255" s="24">
        <v>1.6000000000000001E-3</v>
      </c>
      <c r="H255" s="24">
        <v>0.25190000000000001</v>
      </c>
      <c r="I255" s="24">
        <v>7.7000000000000002E-3</v>
      </c>
      <c r="J255" s="24">
        <v>3.5979999999999998E-2</v>
      </c>
      <c r="K255" s="24">
        <v>5.2999999999999998E-4</v>
      </c>
      <c r="L255" s="24">
        <v>1.1469999999999999E-2</v>
      </c>
      <c r="M255" s="24">
        <v>7.7999999999999999E-4</v>
      </c>
      <c r="N255" s="23">
        <v>0.24790999999999999</v>
      </c>
      <c r="O255" s="23"/>
      <c r="P255" s="35">
        <v>227.9</v>
      </c>
      <c r="Q255" s="35">
        <v>3.3</v>
      </c>
      <c r="R255" s="35">
        <v>227.9</v>
      </c>
      <c r="S255" s="35">
        <v>6.3</v>
      </c>
      <c r="T255" s="35">
        <v>231</v>
      </c>
      <c r="U255" s="35">
        <v>71</v>
      </c>
      <c r="V255" s="25">
        <f t="shared" si="17"/>
        <v>227.9</v>
      </c>
      <c r="W255" s="25">
        <f t="shared" si="18"/>
        <v>3.3</v>
      </c>
      <c r="X255" s="26"/>
      <c r="Y255" s="36">
        <f t="shared" si="19"/>
        <v>0</v>
      </c>
    </row>
    <row r="256" spans="1:25" s="11" customFormat="1" ht="15.75">
      <c r="A256" s="16" t="s">
        <v>140</v>
      </c>
      <c r="B256" s="16">
        <v>180.7</v>
      </c>
      <c r="C256" s="16">
        <v>91.2</v>
      </c>
      <c r="D256" s="23">
        <f t="shared" si="16"/>
        <v>0.50470392916436091</v>
      </c>
      <c r="E256" s="16"/>
      <c r="F256" s="24">
        <v>5.3900000000000003E-2</v>
      </c>
      <c r="G256" s="24">
        <v>3.8999999999999998E-3</v>
      </c>
      <c r="H256" s="24">
        <v>0.27700000000000002</v>
      </c>
      <c r="I256" s="24">
        <v>1.9E-2</v>
      </c>
      <c r="J256" s="24">
        <v>3.7760000000000002E-2</v>
      </c>
      <c r="K256" s="24">
        <v>8.3000000000000001E-4</v>
      </c>
      <c r="L256" s="24">
        <v>1.167E-2</v>
      </c>
      <c r="M256" s="24">
        <v>9.3999999999999997E-4</v>
      </c>
      <c r="N256" s="23">
        <v>3.3685E-2</v>
      </c>
      <c r="O256" s="23"/>
      <c r="P256" s="35">
        <v>238.9</v>
      </c>
      <c r="Q256" s="35">
        <v>5.0999999999999996</v>
      </c>
      <c r="R256" s="35">
        <v>249</v>
      </c>
      <c r="S256" s="35">
        <v>15</v>
      </c>
      <c r="T256" s="35">
        <v>350</v>
      </c>
      <c r="U256" s="35">
        <v>150</v>
      </c>
      <c r="V256" s="25">
        <f t="shared" si="17"/>
        <v>238.9</v>
      </c>
      <c r="W256" s="25">
        <f t="shared" si="18"/>
        <v>5.0999999999999996</v>
      </c>
      <c r="X256" s="26"/>
      <c r="Y256" s="36">
        <f t="shared" si="19"/>
        <v>4.0562248995983916</v>
      </c>
    </row>
    <row r="257" spans="1:25" s="11" customFormat="1" ht="15.75">
      <c r="A257" s="16" t="s">
        <v>141</v>
      </c>
      <c r="B257" s="16">
        <v>163.69999999999999</v>
      </c>
      <c r="C257" s="16">
        <v>106.3</v>
      </c>
      <c r="D257" s="23">
        <f t="shared" si="16"/>
        <v>0.64935858277336589</v>
      </c>
      <c r="E257" s="16"/>
      <c r="F257" s="24">
        <v>5.4699999999999999E-2</v>
      </c>
      <c r="G257" s="24">
        <v>5.5999999999999999E-3</v>
      </c>
      <c r="H257" s="24">
        <v>0.16200000000000001</v>
      </c>
      <c r="I257" s="24">
        <v>1.2E-2</v>
      </c>
      <c r="J257" s="24">
        <v>2.2200000000000001E-2</v>
      </c>
      <c r="K257" s="24">
        <v>7.6999999999999996E-4</v>
      </c>
      <c r="L257" s="24">
        <v>7.0200000000000002E-3</v>
      </c>
      <c r="M257" s="24">
        <v>6.4999999999999997E-4</v>
      </c>
      <c r="N257" s="23">
        <v>-0.18276999999999999</v>
      </c>
      <c r="O257" s="23"/>
      <c r="P257" s="35">
        <v>141.5</v>
      </c>
      <c r="Q257" s="35">
        <v>4.8</v>
      </c>
      <c r="R257" s="35">
        <v>156</v>
      </c>
      <c r="S257" s="35">
        <v>11</v>
      </c>
      <c r="T257" s="35">
        <v>410</v>
      </c>
      <c r="U257" s="35">
        <v>200</v>
      </c>
      <c r="V257" s="25">
        <f t="shared" si="17"/>
        <v>141.5</v>
      </c>
      <c r="W257" s="25">
        <f t="shared" si="18"/>
        <v>4.8</v>
      </c>
      <c r="X257" s="26"/>
      <c r="Y257" s="36">
        <f t="shared" si="19"/>
        <v>9.2948717948717956</v>
      </c>
    </row>
    <row r="258" spans="1:25" s="11" customFormat="1" ht="15.75">
      <c r="A258" s="16" t="s">
        <v>142</v>
      </c>
      <c r="B258" s="16">
        <v>241</v>
      </c>
      <c r="C258" s="16">
        <v>338</v>
      </c>
      <c r="D258" s="23">
        <f t="shared" si="16"/>
        <v>1.4024896265560165</v>
      </c>
      <c r="E258" s="16"/>
      <c r="F258" s="24">
        <v>5.28E-2</v>
      </c>
      <c r="G258" s="24">
        <v>3.5000000000000001E-3</v>
      </c>
      <c r="H258" s="24">
        <v>0.1678</v>
      </c>
      <c r="I258" s="24">
        <v>0.01</v>
      </c>
      <c r="J258" s="24">
        <v>2.3009999999999999E-2</v>
      </c>
      <c r="K258" s="24">
        <v>7.1000000000000002E-4</v>
      </c>
      <c r="L258" s="24">
        <v>7.5399999999999998E-3</v>
      </c>
      <c r="M258" s="24">
        <v>5.9000000000000003E-4</v>
      </c>
      <c r="N258" s="23">
        <v>0.26584000000000002</v>
      </c>
      <c r="O258" s="23"/>
      <c r="P258" s="35">
        <v>146.69999999999999</v>
      </c>
      <c r="Q258" s="35">
        <v>4.5</v>
      </c>
      <c r="R258" s="35">
        <v>157</v>
      </c>
      <c r="S258" s="35">
        <v>8.6999999999999993</v>
      </c>
      <c r="T258" s="35">
        <v>340</v>
      </c>
      <c r="U258" s="35">
        <v>140</v>
      </c>
      <c r="V258" s="25">
        <f t="shared" si="17"/>
        <v>146.69999999999999</v>
      </c>
      <c r="W258" s="25">
        <f t="shared" si="18"/>
        <v>4.5</v>
      </c>
      <c r="X258" s="26"/>
      <c r="Y258" s="36">
        <f t="shared" si="19"/>
        <v>6.5605095541401344</v>
      </c>
    </row>
    <row r="259" spans="1:25" s="11" customFormat="1" ht="15.75">
      <c r="A259" s="16" t="s">
        <v>143</v>
      </c>
      <c r="B259" s="16">
        <v>133.1</v>
      </c>
      <c r="C259" s="16">
        <v>75</v>
      </c>
      <c r="D259" s="23">
        <f t="shared" si="16"/>
        <v>0.56348610067618332</v>
      </c>
      <c r="E259" s="16"/>
      <c r="F259" s="24">
        <v>0.1076</v>
      </c>
      <c r="G259" s="24">
        <v>2.8E-3</v>
      </c>
      <c r="H259" s="24">
        <v>4.4459999999999997</v>
      </c>
      <c r="I259" s="24">
        <v>0.1</v>
      </c>
      <c r="J259" s="24">
        <v>0.30470000000000003</v>
      </c>
      <c r="K259" s="24">
        <v>4.4000000000000003E-3</v>
      </c>
      <c r="L259" s="24">
        <v>8.7099999999999997E-2</v>
      </c>
      <c r="M259" s="24">
        <v>5.8999999999999999E-3</v>
      </c>
      <c r="N259" s="23">
        <v>0.16508</v>
      </c>
      <c r="O259" s="23"/>
      <c r="P259" s="35">
        <v>1714</v>
      </c>
      <c r="Q259" s="35">
        <v>22</v>
      </c>
      <c r="R259" s="35">
        <v>1725</v>
      </c>
      <c r="S259" s="35">
        <v>19</v>
      </c>
      <c r="T259" s="35">
        <v>1754</v>
      </c>
      <c r="U259" s="35">
        <v>48</v>
      </c>
      <c r="V259" s="25">
        <f t="shared" si="17"/>
        <v>1754</v>
      </c>
      <c r="W259" s="25">
        <f t="shared" si="18"/>
        <v>48</v>
      </c>
      <c r="X259" s="26"/>
      <c r="Y259" s="36">
        <f t="shared" si="19"/>
        <v>0.6376811594202898</v>
      </c>
    </row>
    <row r="260" spans="1:25" s="11" customFormat="1" ht="15.75">
      <c r="A260" s="16" t="s">
        <v>144</v>
      </c>
      <c r="B260" s="16">
        <v>362.1</v>
      </c>
      <c r="C260" s="16">
        <v>204.1</v>
      </c>
      <c r="D260" s="23">
        <f t="shared" si="16"/>
        <v>0.56365644849489083</v>
      </c>
      <c r="E260" s="16"/>
      <c r="F260" s="24">
        <v>5.11E-2</v>
      </c>
      <c r="G260" s="24">
        <v>2.8E-3</v>
      </c>
      <c r="H260" s="24">
        <v>0.18179999999999999</v>
      </c>
      <c r="I260" s="24">
        <v>8.5000000000000006E-3</v>
      </c>
      <c r="J260" s="24">
        <v>2.6349999999999998E-2</v>
      </c>
      <c r="K260" s="24">
        <v>5.9000000000000003E-4</v>
      </c>
      <c r="L260" s="24">
        <v>8.6400000000000001E-3</v>
      </c>
      <c r="M260" s="24">
        <v>6.8999999999999997E-4</v>
      </c>
      <c r="N260" s="23">
        <v>-2.5416000000000001E-2</v>
      </c>
      <c r="O260" s="23"/>
      <c r="P260" s="35">
        <v>167.6</v>
      </c>
      <c r="Q260" s="35">
        <v>3.7</v>
      </c>
      <c r="R260" s="35">
        <v>169.3</v>
      </c>
      <c r="S260" s="35">
        <v>7.3</v>
      </c>
      <c r="T260" s="35">
        <v>220</v>
      </c>
      <c r="U260" s="35">
        <v>120</v>
      </c>
      <c r="V260" s="25">
        <f t="shared" si="17"/>
        <v>167.6</v>
      </c>
      <c r="W260" s="25">
        <f t="shared" si="18"/>
        <v>3.7</v>
      </c>
      <c r="X260" s="26"/>
      <c r="Y260" s="36">
        <f t="shared" si="19"/>
        <v>1.004134672179573</v>
      </c>
    </row>
    <row r="261" spans="1:25" s="11" customFormat="1" ht="15.75">
      <c r="A261" s="16" t="s">
        <v>145</v>
      </c>
      <c r="B261" s="16">
        <v>52.9</v>
      </c>
      <c r="C261" s="16">
        <v>34.6</v>
      </c>
      <c r="D261" s="23">
        <f t="shared" si="16"/>
        <v>0.65406427221172025</v>
      </c>
      <c r="E261" s="16"/>
      <c r="F261" s="24">
        <v>5.1999999999999998E-2</v>
      </c>
      <c r="G261" s="24">
        <v>1.0999999999999999E-2</v>
      </c>
      <c r="H261" s="24">
        <v>0.152</v>
      </c>
      <c r="I261" s="24">
        <v>2.9000000000000001E-2</v>
      </c>
      <c r="J261" s="24">
        <v>2.1479999999999999E-2</v>
      </c>
      <c r="K261" s="24">
        <v>1E-3</v>
      </c>
      <c r="L261" s="24">
        <v>7.92E-3</v>
      </c>
      <c r="M261" s="24">
        <v>1.1000000000000001E-3</v>
      </c>
      <c r="N261" s="23">
        <v>-7.5818999999999998E-2</v>
      </c>
      <c r="O261" s="23"/>
      <c r="P261" s="35">
        <v>137</v>
      </c>
      <c r="Q261" s="35">
        <v>6.3</v>
      </c>
      <c r="R261" s="35">
        <v>144</v>
      </c>
      <c r="S261" s="35">
        <v>27</v>
      </c>
      <c r="T261" s="35">
        <v>200</v>
      </c>
      <c r="U261" s="35">
        <v>390</v>
      </c>
      <c r="V261" s="25">
        <f t="shared" si="17"/>
        <v>137</v>
      </c>
      <c r="W261" s="25">
        <f t="shared" si="18"/>
        <v>6.3</v>
      </c>
      <c r="X261" s="26"/>
      <c r="Y261" s="36">
        <f t="shared" si="19"/>
        <v>4.8611111111111107</v>
      </c>
    </row>
    <row r="262" spans="1:25" s="11" customFormat="1" ht="15.75">
      <c r="A262" s="16" t="s">
        <v>146</v>
      </c>
      <c r="B262" s="16">
        <v>50.5</v>
      </c>
      <c r="C262" s="16">
        <v>41.2</v>
      </c>
      <c r="D262" s="23">
        <f t="shared" si="16"/>
        <v>0.8158415841584159</v>
      </c>
      <c r="E262" s="16"/>
      <c r="F262" s="24">
        <v>7.5499999999999998E-2</v>
      </c>
      <c r="G262" s="24">
        <v>3.5999999999999999E-3</v>
      </c>
      <c r="H262" s="24">
        <v>1.88</v>
      </c>
      <c r="I262" s="24">
        <v>8.8999999999999996E-2</v>
      </c>
      <c r="J262" s="24">
        <v>0.18099999999999999</v>
      </c>
      <c r="K262" s="24">
        <v>3.3E-3</v>
      </c>
      <c r="L262" s="24">
        <v>5.3400000000000003E-2</v>
      </c>
      <c r="M262" s="24">
        <v>3.8E-3</v>
      </c>
      <c r="N262" s="23">
        <v>0.21251</v>
      </c>
      <c r="O262" s="23"/>
      <c r="P262" s="35">
        <v>1074</v>
      </c>
      <c r="Q262" s="35">
        <v>18</v>
      </c>
      <c r="R262" s="35">
        <v>1068</v>
      </c>
      <c r="S262" s="35">
        <v>31</v>
      </c>
      <c r="T262" s="35">
        <v>1064</v>
      </c>
      <c r="U262" s="35">
        <v>100</v>
      </c>
      <c r="V262" s="25">
        <f t="shared" si="17"/>
        <v>1074</v>
      </c>
      <c r="W262" s="25">
        <f t="shared" si="18"/>
        <v>18</v>
      </c>
      <c r="X262" s="26"/>
      <c r="Y262" s="36">
        <f t="shared" si="19"/>
        <v>-0.5617977528089888</v>
      </c>
    </row>
    <row r="263" spans="1:25" s="11" customFormat="1" ht="15.75">
      <c r="A263" s="16" t="s">
        <v>147</v>
      </c>
      <c r="B263" s="16">
        <v>219</v>
      </c>
      <c r="C263" s="16">
        <v>165</v>
      </c>
      <c r="D263" s="23">
        <f t="shared" si="16"/>
        <v>0.75342465753424659</v>
      </c>
      <c r="E263" s="16"/>
      <c r="F263" s="24">
        <v>5.57E-2</v>
      </c>
      <c r="G263" s="24">
        <v>4.0000000000000001E-3</v>
      </c>
      <c r="H263" s="24">
        <v>0.19400000000000001</v>
      </c>
      <c r="I263" s="24">
        <v>1.2E-2</v>
      </c>
      <c r="J263" s="24">
        <v>2.6040000000000001E-2</v>
      </c>
      <c r="K263" s="24">
        <v>6.9999999999999999E-4</v>
      </c>
      <c r="L263" s="24">
        <v>8.7799999999999996E-3</v>
      </c>
      <c r="M263" s="24">
        <v>6.8999999999999997E-4</v>
      </c>
      <c r="N263" s="23">
        <v>1.8897E-3</v>
      </c>
      <c r="O263" s="23"/>
      <c r="P263" s="35">
        <v>165.7</v>
      </c>
      <c r="Q263" s="35">
        <v>4.4000000000000004</v>
      </c>
      <c r="R263" s="35">
        <v>181</v>
      </c>
      <c r="S263" s="35">
        <v>11</v>
      </c>
      <c r="T263" s="35">
        <v>390</v>
      </c>
      <c r="U263" s="35">
        <v>150</v>
      </c>
      <c r="V263" s="25">
        <f t="shared" si="17"/>
        <v>165.7</v>
      </c>
      <c r="W263" s="25">
        <f t="shared" si="18"/>
        <v>4.4000000000000004</v>
      </c>
      <c r="X263" s="26"/>
      <c r="Y263" s="36">
        <f t="shared" si="19"/>
        <v>8.4530386740331558</v>
      </c>
    </row>
    <row r="264" spans="1:25" s="11" customFormat="1" ht="15.75">
      <c r="A264" s="16" t="s">
        <v>148</v>
      </c>
      <c r="B264" s="16">
        <v>131.80000000000001</v>
      </c>
      <c r="C264" s="16">
        <v>140.19999999999999</v>
      </c>
      <c r="D264" s="23">
        <f t="shared" si="16"/>
        <v>1.0637329286798178</v>
      </c>
      <c r="E264" s="16"/>
      <c r="F264" s="24">
        <v>5.5599999999999997E-2</v>
      </c>
      <c r="G264" s="24">
        <v>4.7999999999999996E-3</v>
      </c>
      <c r="H264" s="24">
        <v>0.17899999999999999</v>
      </c>
      <c r="I264" s="24">
        <v>1.4999999999999999E-2</v>
      </c>
      <c r="J264" s="24">
        <v>2.3599999999999999E-2</v>
      </c>
      <c r="K264" s="24">
        <v>6.6E-4</v>
      </c>
      <c r="L264" s="24">
        <v>6.9699999999999996E-3</v>
      </c>
      <c r="M264" s="24">
        <v>5.9000000000000003E-4</v>
      </c>
      <c r="N264" s="23">
        <v>0.16247</v>
      </c>
      <c r="O264" s="23"/>
      <c r="P264" s="35">
        <v>150.4</v>
      </c>
      <c r="Q264" s="35">
        <v>4.0999999999999996</v>
      </c>
      <c r="R264" s="35">
        <v>167</v>
      </c>
      <c r="S264" s="35">
        <v>13</v>
      </c>
      <c r="T264" s="35">
        <v>410</v>
      </c>
      <c r="U264" s="35">
        <v>180</v>
      </c>
      <c r="V264" s="25">
        <f t="shared" si="17"/>
        <v>150.4</v>
      </c>
      <c r="W264" s="25">
        <f t="shared" si="18"/>
        <v>4.0999999999999996</v>
      </c>
      <c r="X264" s="26"/>
      <c r="Y264" s="36">
        <f t="shared" si="19"/>
        <v>9.940119760479039</v>
      </c>
    </row>
    <row r="265" spans="1:25" s="11" customFormat="1" ht="15.75">
      <c r="A265" s="16" t="s">
        <v>149</v>
      </c>
      <c r="B265" s="16">
        <v>131.80000000000001</v>
      </c>
      <c r="C265" s="16">
        <v>83.1</v>
      </c>
      <c r="D265" s="23">
        <f t="shared" si="16"/>
        <v>0.63050075872534128</v>
      </c>
      <c r="E265" s="16"/>
      <c r="F265" s="24">
        <v>5.5199999999999999E-2</v>
      </c>
      <c r="G265" s="24">
        <v>5.1999999999999998E-3</v>
      </c>
      <c r="H265" s="24">
        <v>0.16700000000000001</v>
      </c>
      <c r="I265" s="24">
        <v>1.6E-2</v>
      </c>
      <c r="J265" s="24">
        <v>2.2880000000000001E-2</v>
      </c>
      <c r="K265" s="24">
        <v>7.5000000000000002E-4</v>
      </c>
      <c r="L265" s="24">
        <v>7.45E-3</v>
      </c>
      <c r="M265" s="24">
        <v>7.2000000000000005E-4</v>
      </c>
      <c r="N265" s="23">
        <v>0.29116999999999998</v>
      </c>
      <c r="O265" s="23"/>
      <c r="P265" s="35">
        <v>145.80000000000001</v>
      </c>
      <c r="Q265" s="35">
        <v>4.7</v>
      </c>
      <c r="R265" s="35">
        <v>158</v>
      </c>
      <c r="S265" s="35">
        <v>14</v>
      </c>
      <c r="T265" s="35">
        <v>350</v>
      </c>
      <c r="U265" s="35">
        <v>200</v>
      </c>
      <c r="V265" s="25">
        <f t="shared" si="17"/>
        <v>145.80000000000001</v>
      </c>
      <c r="W265" s="25">
        <f t="shared" si="18"/>
        <v>4.7</v>
      </c>
      <c r="X265" s="26"/>
      <c r="Y265" s="36">
        <f t="shared" si="19"/>
        <v>7.7215189873417653</v>
      </c>
    </row>
    <row r="266" spans="1:25" s="11" customFormat="1" ht="15.75">
      <c r="A266" s="16" t="s">
        <v>150</v>
      </c>
      <c r="B266" s="16">
        <v>991</v>
      </c>
      <c r="C266" s="16">
        <v>748</v>
      </c>
      <c r="D266" s="23">
        <f t="shared" si="16"/>
        <v>0.7547931382441978</v>
      </c>
      <c r="E266" s="16"/>
      <c r="F266" s="24">
        <v>4.9700000000000001E-2</v>
      </c>
      <c r="G266" s="24">
        <v>1.6999999999999999E-3</v>
      </c>
      <c r="H266" s="24">
        <v>0.17460000000000001</v>
      </c>
      <c r="I266" s="24">
        <v>5.7999999999999996E-3</v>
      </c>
      <c r="J266" s="24">
        <v>2.563E-2</v>
      </c>
      <c r="K266" s="24">
        <v>3.6000000000000002E-4</v>
      </c>
      <c r="L266" s="24">
        <v>7.9500000000000005E-3</v>
      </c>
      <c r="M266" s="24">
        <v>5.5000000000000003E-4</v>
      </c>
      <c r="N266" s="23">
        <v>0.15104000000000001</v>
      </c>
      <c r="O266" s="23"/>
      <c r="P266" s="35">
        <v>163.1</v>
      </c>
      <c r="Q266" s="35">
        <v>2.2000000000000002</v>
      </c>
      <c r="R266" s="35">
        <v>163.19999999999999</v>
      </c>
      <c r="S266" s="35">
        <v>5.0999999999999996</v>
      </c>
      <c r="T266" s="35">
        <v>179</v>
      </c>
      <c r="U266" s="35">
        <v>80</v>
      </c>
      <c r="V266" s="25">
        <f t="shared" si="17"/>
        <v>163.1</v>
      </c>
      <c r="W266" s="25">
        <f t="shared" si="18"/>
        <v>2.2000000000000002</v>
      </c>
      <c r="X266" s="26"/>
      <c r="Y266" s="36">
        <f t="shared" si="19"/>
        <v>6.127450980391809E-2</v>
      </c>
    </row>
    <row r="267" spans="1:25" s="11" customFormat="1" ht="15.75">
      <c r="A267" s="16" t="s">
        <v>151</v>
      </c>
      <c r="B267" s="16">
        <v>180.4</v>
      </c>
      <c r="C267" s="16">
        <v>143.5</v>
      </c>
      <c r="D267" s="23">
        <f t="shared" si="16"/>
        <v>0.79545454545454541</v>
      </c>
      <c r="E267" s="16"/>
      <c r="F267" s="24">
        <v>5.45E-2</v>
      </c>
      <c r="G267" s="24">
        <v>4.7999999999999996E-3</v>
      </c>
      <c r="H267" s="24">
        <v>0.16800000000000001</v>
      </c>
      <c r="I267" s="24">
        <v>1.4E-2</v>
      </c>
      <c r="J267" s="24">
        <v>2.257E-2</v>
      </c>
      <c r="K267" s="24">
        <v>7.2000000000000005E-4</v>
      </c>
      <c r="L267" s="24">
        <v>6.6400000000000001E-3</v>
      </c>
      <c r="M267" s="24">
        <v>5.5000000000000003E-4</v>
      </c>
      <c r="N267" s="23">
        <v>6.5129999999999993E-2</v>
      </c>
      <c r="O267" s="23"/>
      <c r="P267" s="35">
        <v>143.9</v>
      </c>
      <c r="Q267" s="35">
        <v>4.5999999999999996</v>
      </c>
      <c r="R267" s="35">
        <v>157</v>
      </c>
      <c r="S267" s="35">
        <v>12</v>
      </c>
      <c r="T267" s="35">
        <v>360</v>
      </c>
      <c r="U267" s="35">
        <v>190</v>
      </c>
      <c r="V267" s="25">
        <f t="shared" si="17"/>
        <v>143.9</v>
      </c>
      <c r="W267" s="25">
        <f t="shared" si="18"/>
        <v>4.5999999999999996</v>
      </c>
      <c r="X267" s="26"/>
      <c r="Y267" s="36">
        <f t="shared" si="19"/>
        <v>8.343949044585985</v>
      </c>
    </row>
    <row r="268" spans="1:25" s="11" customFormat="1" ht="15.75">
      <c r="A268" s="16" t="s">
        <v>152</v>
      </c>
      <c r="B268" s="16">
        <v>535</v>
      </c>
      <c r="C268" s="16">
        <v>309</v>
      </c>
      <c r="D268" s="23">
        <f t="shared" si="16"/>
        <v>0.57757009345794397</v>
      </c>
      <c r="E268" s="16"/>
      <c r="F268" s="24">
        <v>4.7399999999999998E-2</v>
      </c>
      <c r="G268" s="24">
        <v>2.3E-3</v>
      </c>
      <c r="H268" s="24">
        <v>0.1246</v>
      </c>
      <c r="I268" s="24">
        <v>6.0000000000000001E-3</v>
      </c>
      <c r="J268" s="24">
        <v>1.8929999999999999E-2</v>
      </c>
      <c r="K268" s="24">
        <v>3.6000000000000002E-4</v>
      </c>
      <c r="L268" s="24">
        <v>6.3400000000000001E-3</v>
      </c>
      <c r="M268" s="24">
        <v>4.6999999999999999E-4</v>
      </c>
      <c r="N268" s="23">
        <v>-1.0859000000000001E-2</v>
      </c>
      <c r="O268" s="23"/>
      <c r="P268" s="35">
        <v>120.9</v>
      </c>
      <c r="Q268" s="35">
        <v>2.2000000000000002</v>
      </c>
      <c r="R268" s="35">
        <v>119.9</v>
      </c>
      <c r="S268" s="35">
        <v>5.3</v>
      </c>
      <c r="T268" s="35">
        <v>80</v>
      </c>
      <c r="U268" s="35">
        <v>110</v>
      </c>
      <c r="V268" s="25">
        <f t="shared" si="17"/>
        <v>120.9</v>
      </c>
      <c r="W268" s="25">
        <f t="shared" si="18"/>
        <v>2.2000000000000002</v>
      </c>
      <c r="X268" s="26"/>
      <c r="Y268" s="36">
        <f t="shared" si="19"/>
        <v>-0.83402835696413669</v>
      </c>
    </row>
    <row r="269" spans="1:25" s="11" customFormat="1" ht="15.75">
      <c r="A269" s="16" t="s">
        <v>153</v>
      </c>
      <c r="B269" s="16">
        <v>64.5</v>
      </c>
      <c r="C269" s="16">
        <v>34.700000000000003</v>
      </c>
      <c r="D269" s="23">
        <f t="shared" si="16"/>
        <v>0.5379844961240311</v>
      </c>
      <c r="E269" s="16"/>
      <c r="F269" s="24">
        <v>8.7999999999999995E-2</v>
      </c>
      <c r="G269" s="24">
        <v>2.7000000000000001E-3</v>
      </c>
      <c r="H269" s="24">
        <v>3.28</v>
      </c>
      <c r="I269" s="24">
        <v>9.8000000000000004E-2</v>
      </c>
      <c r="J269" s="24">
        <v>0.25979999999999998</v>
      </c>
      <c r="K269" s="24">
        <v>5.0000000000000001E-3</v>
      </c>
      <c r="L269" s="24">
        <v>7.3899999999999993E-2</v>
      </c>
      <c r="M269" s="24">
        <v>5.1999999999999998E-3</v>
      </c>
      <c r="N269" s="23">
        <v>0.60033000000000003</v>
      </c>
      <c r="O269" s="23"/>
      <c r="P269" s="35">
        <v>1488</v>
      </c>
      <c r="Q269" s="35">
        <v>27</v>
      </c>
      <c r="R269" s="35">
        <v>1469</v>
      </c>
      <c r="S269" s="35">
        <v>24</v>
      </c>
      <c r="T269" s="35">
        <v>1381</v>
      </c>
      <c r="U269" s="35">
        <v>60</v>
      </c>
      <c r="V269" s="25">
        <f t="shared" si="17"/>
        <v>1381</v>
      </c>
      <c r="W269" s="25">
        <f t="shared" si="18"/>
        <v>60</v>
      </c>
      <c r="X269" s="26"/>
      <c r="Y269" s="36">
        <f t="shared" si="19"/>
        <v>-1.2933968686181077</v>
      </c>
    </row>
    <row r="270" spans="1:25" s="11" customFormat="1" ht="15.75">
      <c r="A270" s="16" t="s">
        <v>154</v>
      </c>
      <c r="B270" s="16">
        <v>513</v>
      </c>
      <c r="C270" s="16">
        <v>240.6</v>
      </c>
      <c r="D270" s="23">
        <f t="shared" si="16"/>
        <v>0.46900584795321637</v>
      </c>
      <c r="E270" s="16"/>
      <c r="F270" s="24">
        <v>4.9200000000000001E-2</v>
      </c>
      <c r="G270" s="24">
        <v>3.3E-3</v>
      </c>
      <c r="H270" s="24">
        <v>0.125</v>
      </c>
      <c r="I270" s="24">
        <v>8.2000000000000007E-3</v>
      </c>
      <c r="J270" s="24">
        <v>1.8780000000000002E-2</v>
      </c>
      <c r="K270" s="24">
        <v>4.0000000000000002E-4</v>
      </c>
      <c r="L270" s="24">
        <v>6.0499999999999998E-3</v>
      </c>
      <c r="M270" s="24">
        <v>5.0000000000000001E-4</v>
      </c>
      <c r="N270" s="23">
        <v>0.18362000000000001</v>
      </c>
      <c r="O270" s="23"/>
      <c r="P270" s="35">
        <v>119.9</v>
      </c>
      <c r="Q270" s="35">
        <v>2.6</v>
      </c>
      <c r="R270" s="35">
        <v>121.6</v>
      </c>
      <c r="S270" s="35">
        <v>7.8</v>
      </c>
      <c r="T270" s="35">
        <v>160</v>
      </c>
      <c r="U270" s="35">
        <v>150</v>
      </c>
      <c r="V270" s="25">
        <f t="shared" si="17"/>
        <v>119.9</v>
      </c>
      <c r="W270" s="25">
        <f t="shared" si="18"/>
        <v>2.6</v>
      </c>
      <c r="X270" s="26"/>
      <c r="Y270" s="36">
        <f t="shared" si="19"/>
        <v>1.3980263157894643</v>
      </c>
    </row>
    <row r="271" spans="1:25" s="11" customFormat="1" ht="15.75">
      <c r="A271" s="16" t="s">
        <v>155</v>
      </c>
      <c r="B271" s="16">
        <v>1013</v>
      </c>
      <c r="C271" s="16">
        <v>349</v>
      </c>
      <c r="D271" s="23">
        <f t="shared" ref="D271:D298" si="20">IF(B271="","",C271/B271)</f>
        <v>0.34452122408687069</v>
      </c>
      <c r="E271" s="16"/>
      <c r="F271" s="24">
        <v>4.8500000000000001E-2</v>
      </c>
      <c r="G271" s="24">
        <v>2E-3</v>
      </c>
      <c r="H271" s="24">
        <v>0.1706</v>
      </c>
      <c r="I271" s="24">
        <v>6.4999999999999997E-3</v>
      </c>
      <c r="J271" s="24">
        <v>2.5579999999999999E-2</v>
      </c>
      <c r="K271" s="24">
        <v>3.8000000000000002E-4</v>
      </c>
      <c r="L271" s="24">
        <v>8.3000000000000001E-3</v>
      </c>
      <c r="M271" s="24">
        <v>6.0999999999999997E-4</v>
      </c>
      <c r="N271" s="23">
        <v>-7.6439999999999994E-2</v>
      </c>
      <c r="O271" s="23"/>
      <c r="P271" s="35">
        <v>162.80000000000001</v>
      </c>
      <c r="Q271" s="35">
        <v>2.4</v>
      </c>
      <c r="R271" s="35">
        <v>160.5</v>
      </c>
      <c r="S271" s="35">
        <v>5.5</v>
      </c>
      <c r="T271" s="35">
        <v>114</v>
      </c>
      <c r="U271" s="35">
        <v>88</v>
      </c>
      <c r="V271" s="25">
        <f t="shared" ref="V271:V298" si="21">IF(P271="","",IF(P271&lt;1400,P271,T271))</f>
        <v>162.80000000000001</v>
      </c>
      <c r="W271" s="25">
        <f t="shared" ref="W271:W298" si="22">IF(P271="","",IF(V271=P271,Q271,U271))</f>
        <v>2.4</v>
      </c>
      <c r="X271" s="26"/>
      <c r="Y271" s="36">
        <f t="shared" ref="Y271:Y298" si="23">IF(R271="","",100*(R271-P271)/R271)</f>
        <v>-1.4330218068535896</v>
      </c>
    </row>
    <row r="272" spans="1:25" s="11" customFormat="1" ht="15.75">
      <c r="A272" s="16" t="s">
        <v>156</v>
      </c>
      <c r="B272" s="16">
        <v>1727</v>
      </c>
      <c r="C272" s="16">
        <v>474</v>
      </c>
      <c r="D272" s="23">
        <f t="shared" si="20"/>
        <v>0.27446438911407062</v>
      </c>
      <c r="E272" s="16"/>
      <c r="F272" s="24">
        <v>4.7899999999999998E-2</v>
      </c>
      <c r="G272" s="24">
        <v>1.9E-3</v>
      </c>
      <c r="H272" s="24">
        <v>0.11550000000000001</v>
      </c>
      <c r="I272" s="24">
        <v>3.8E-3</v>
      </c>
      <c r="J272" s="24">
        <v>1.763E-2</v>
      </c>
      <c r="K272" s="24">
        <v>2.9E-4</v>
      </c>
      <c r="L272" s="24">
        <v>5.5700000000000003E-3</v>
      </c>
      <c r="M272" s="24">
        <v>4.0999999999999999E-4</v>
      </c>
      <c r="N272" s="23">
        <v>-8.6715E-2</v>
      </c>
      <c r="O272" s="23"/>
      <c r="P272" s="35">
        <v>112.7</v>
      </c>
      <c r="Q272" s="35">
        <v>1.8</v>
      </c>
      <c r="R272" s="35">
        <v>110.9</v>
      </c>
      <c r="S272" s="35">
        <v>3.4</v>
      </c>
      <c r="T272" s="35">
        <v>96</v>
      </c>
      <c r="U272" s="35">
        <v>86</v>
      </c>
      <c r="V272" s="25">
        <f t="shared" si="21"/>
        <v>112.7</v>
      </c>
      <c r="W272" s="25">
        <f t="shared" si="22"/>
        <v>1.8</v>
      </c>
      <c r="X272" s="26"/>
      <c r="Y272" s="36">
        <f t="shared" si="23"/>
        <v>-1.6230838593327295</v>
      </c>
    </row>
    <row r="273" spans="1:25" s="11" customFormat="1" ht="15.75">
      <c r="A273" s="16" t="s">
        <v>157</v>
      </c>
      <c r="B273" s="16">
        <v>516.9</v>
      </c>
      <c r="C273" s="16">
        <v>176.5</v>
      </c>
      <c r="D273" s="23">
        <f t="shared" si="20"/>
        <v>0.34145869607274137</v>
      </c>
      <c r="E273" s="16"/>
      <c r="F273" s="24">
        <v>5.0299999999999997E-2</v>
      </c>
      <c r="G273" s="24">
        <v>2.8E-3</v>
      </c>
      <c r="H273" s="24">
        <v>0.12470000000000001</v>
      </c>
      <c r="I273" s="24">
        <v>6.1999999999999998E-3</v>
      </c>
      <c r="J273" s="24">
        <v>1.831E-2</v>
      </c>
      <c r="K273" s="24">
        <v>3.5E-4</v>
      </c>
      <c r="L273" s="24">
        <v>5.96E-3</v>
      </c>
      <c r="M273" s="24">
        <v>5.0000000000000001E-4</v>
      </c>
      <c r="N273" s="23">
        <v>1.2115000000000001E-2</v>
      </c>
      <c r="O273" s="23"/>
      <c r="P273" s="35">
        <v>116.9</v>
      </c>
      <c r="Q273" s="35">
        <v>2.2000000000000002</v>
      </c>
      <c r="R273" s="35">
        <v>120</v>
      </c>
      <c r="S273" s="35">
        <v>5.8</v>
      </c>
      <c r="T273" s="35">
        <v>180</v>
      </c>
      <c r="U273" s="35">
        <v>120</v>
      </c>
      <c r="V273" s="25">
        <f t="shared" si="21"/>
        <v>116.9</v>
      </c>
      <c r="W273" s="25">
        <f t="shared" si="22"/>
        <v>2.2000000000000002</v>
      </c>
      <c r="X273" s="26"/>
      <c r="Y273" s="36">
        <f t="shared" si="23"/>
        <v>2.5833333333333286</v>
      </c>
    </row>
    <row r="274" spans="1:25" s="11" customFormat="1" ht="15.75">
      <c r="A274" s="16" t="s">
        <v>158</v>
      </c>
      <c r="B274" s="16">
        <v>323</v>
      </c>
      <c r="C274" s="16">
        <v>196.5</v>
      </c>
      <c r="D274" s="23">
        <f t="shared" si="20"/>
        <v>0.60835913312693501</v>
      </c>
      <c r="E274" s="16"/>
      <c r="F274" s="24">
        <v>5.6800000000000003E-2</v>
      </c>
      <c r="G274" s="24">
        <v>3.3E-3</v>
      </c>
      <c r="H274" s="24">
        <v>0.19700000000000001</v>
      </c>
      <c r="I274" s="24">
        <v>1.0999999999999999E-2</v>
      </c>
      <c r="J274" s="24">
        <v>2.5250000000000002E-2</v>
      </c>
      <c r="K274" s="24">
        <v>5.6999999999999998E-4</v>
      </c>
      <c r="L274" s="24">
        <v>8.1600000000000006E-3</v>
      </c>
      <c r="M274" s="24">
        <v>6.4000000000000005E-4</v>
      </c>
      <c r="N274" s="23">
        <v>6.7920999999999995E-2</v>
      </c>
      <c r="O274" s="23"/>
      <c r="P274" s="35">
        <v>160.69999999999999</v>
      </c>
      <c r="Q274" s="35">
        <v>3.6</v>
      </c>
      <c r="R274" s="35">
        <v>182.3</v>
      </c>
      <c r="S274" s="35">
        <v>9</v>
      </c>
      <c r="T274" s="35">
        <v>450</v>
      </c>
      <c r="U274" s="35">
        <v>130</v>
      </c>
      <c r="V274" s="25">
        <f t="shared" si="21"/>
        <v>160.69999999999999</v>
      </c>
      <c r="W274" s="25">
        <f t="shared" si="22"/>
        <v>3.6</v>
      </c>
      <c r="X274" s="26"/>
      <c r="Y274" s="36">
        <f t="shared" si="23"/>
        <v>11.848601206801986</v>
      </c>
    </row>
    <row r="275" spans="1:25" s="11" customFormat="1" ht="15.75">
      <c r="A275" s="16" t="s">
        <v>159</v>
      </c>
      <c r="B275" s="16">
        <v>119.5</v>
      </c>
      <c r="C275" s="16">
        <v>96.2</v>
      </c>
      <c r="D275" s="23">
        <f t="shared" si="20"/>
        <v>0.80502092050209206</v>
      </c>
      <c r="E275" s="16"/>
      <c r="F275" s="24">
        <v>5.3199999999999997E-2</v>
      </c>
      <c r="G275" s="24">
        <v>3.5000000000000001E-3</v>
      </c>
      <c r="H275" s="24">
        <v>0.45200000000000001</v>
      </c>
      <c r="I275" s="24">
        <v>2.5000000000000001E-2</v>
      </c>
      <c r="J275" s="24">
        <v>6.1100000000000002E-2</v>
      </c>
      <c r="K275" s="24">
        <v>1.4E-3</v>
      </c>
      <c r="L275" s="24">
        <v>1.9179999999999999E-2</v>
      </c>
      <c r="M275" s="24">
        <v>1.4E-3</v>
      </c>
      <c r="N275" s="23">
        <v>-7.5130000000000002E-2</v>
      </c>
      <c r="O275" s="23"/>
      <c r="P275" s="35">
        <v>382.1</v>
      </c>
      <c r="Q275" s="35">
        <v>8.4</v>
      </c>
      <c r="R275" s="35">
        <v>377</v>
      </c>
      <c r="S275" s="35">
        <v>17</v>
      </c>
      <c r="T275" s="35">
        <v>310</v>
      </c>
      <c r="U275" s="35">
        <v>140</v>
      </c>
      <c r="V275" s="25">
        <f t="shared" si="21"/>
        <v>382.1</v>
      </c>
      <c r="W275" s="25">
        <f t="shared" si="22"/>
        <v>8.4</v>
      </c>
      <c r="X275" s="26"/>
      <c r="Y275" s="36">
        <f t="shared" si="23"/>
        <v>-1.3527851458886002</v>
      </c>
    </row>
    <row r="276" spans="1:25" s="11" customFormat="1" ht="15.75">
      <c r="A276" s="16" t="s">
        <v>160</v>
      </c>
      <c r="B276" s="16">
        <v>473</v>
      </c>
      <c r="C276" s="16">
        <v>154.69999999999999</v>
      </c>
      <c r="D276" s="23">
        <f t="shared" si="20"/>
        <v>0.32706131078224099</v>
      </c>
      <c r="E276" s="16"/>
      <c r="F276" s="24">
        <v>4.6800000000000001E-2</v>
      </c>
      <c r="G276" s="24">
        <v>3.2000000000000002E-3</v>
      </c>
      <c r="H276" s="24">
        <v>0.11700000000000001</v>
      </c>
      <c r="I276" s="24">
        <v>7.1000000000000004E-3</v>
      </c>
      <c r="J276" s="24">
        <v>1.8259999999999998E-2</v>
      </c>
      <c r="K276" s="24">
        <v>3.8000000000000002E-4</v>
      </c>
      <c r="L276" s="24">
        <v>5.8300000000000001E-3</v>
      </c>
      <c r="M276" s="24">
        <v>4.8999999999999998E-4</v>
      </c>
      <c r="N276" s="23">
        <v>2.3296000000000001E-2</v>
      </c>
      <c r="O276" s="23"/>
      <c r="P276" s="35">
        <v>116.6</v>
      </c>
      <c r="Q276" s="35">
        <v>2.4</v>
      </c>
      <c r="R276" s="35">
        <v>112.1</v>
      </c>
      <c r="S276" s="35">
        <v>6.5</v>
      </c>
      <c r="T276" s="35">
        <v>30</v>
      </c>
      <c r="U276" s="35">
        <v>140</v>
      </c>
      <c r="V276" s="25">
        <f t="shared" si="21"/>
        <v>116.6</v>
      </c>
      <c r="W276" s="25">
        <f t="shared" si="22"/>
        <v>2.4</v>
      </c>
      <c r="X276" s="26"/>
      <c r="Y276" s="36">
        <f t="shared" si="23"/>
        <v>-4.0142729705619988</v>
      </c>
    </row>
    <row r="277" spans="1:25" s="11" customFormat="1" ht="15.75">
      <c r="A277" s="16" t="s">
        <v>161</v>
      </c>
      <c r="B277" s="16">
        <v>1161</v>
      </c>
      <c r="C277" s="16">
        <v>812</v>
      </c>
      <c r="D277" s="23">
        <f t="shared" si="20"/>
        <v>0.69939707149009478</v>
      </c>
      <c r="E277" s="16"/>
      <c r="F277" s="24">
        <v>5.2600000000000001E-2</v>
      </c>
      <c r="G277" s="24">
        <v>3.5999999999999999E-3</v>
      </c>
      <c r="H277" s="24">
        <v>0.17780000000000001</v>
      </c>
      <c r="I277" s="24">
        <v>1.4E-2</v>
      </c>
      <c r="J277" s="24">
        <v>2.5649999999999999E-2</v>
      </c>
      <c r="K277" s="24">
        <v>5.5000000000000003E-4</v>
      </c>
      <c r="L277" s="24">
        <v>7.7600000000000004E-3</v>
      </c>
      <c r="M277" s="24">
        <v>8.8000000000000003E-4</v>
      </c>
      <c r="N277" s="23">
        <v>0.16073000000000001</v>
      </c>
      <c r="O277" s="23"/>
      <c r="P277" s="35">
        <v>163.30000000000001</v>
      </c>
      <c r="Q277" s="35">
        <v>3.5</v>
      </c>
      <c r="R277" s="35">
        <v>166</v>
      </c>
      <c r="S277" s="35">
        <v>12</v>
      </c>
      <c r="T277" s="35">
        <v>320</v>
      </c>
      <c r="U277" s="35">
        <v>120</v>
      </c>
      <c r="V277" s="25">
        <f t="shared" si="21"/>
        <v>163.30000000000001</v>
      </c>
      <c r="W277" s="25">
        <f t="shared" si="22"/>
        <v>3.5</v>
      </c>
      <c r="X277" s="26"/>
      <c r="Y277" s="36">
        <f t="shared" si="23"/>
        <v>1.6265060240963787</v>
      </c>
    </row>
    <row r="278" spans="1:25" s="11" customFormat="1" ht="15.75">
      <c r="A278" s="16" t="s">
        <v>162</v>
      </c>
      <c r="B278" s="16">
        <v>982</v>
      </c>
      <c r="C278" s="16">
        <v>634</v>
      </c>
      <c r="D278" s="23">
        <f t="shared" si="20"/>
        <v>0.64562118126272916</v>
      </c>
      <c r="E278" s="16"/>
      <c r="F278" s="24">
        <v>4.8800000000000003E-2</v>
      </c>
      <c r="G278" s="24">
        <v>1.9E-3</v>
      </c>
      <c r="H278" s="24">
        <v>0.17460000000000001</v>
      </c>
      <c r="I278" s="24">
        <v>6.1000000000000004E-3</v>
      </c>
      <c r="J278" s="24">
        <v>2.5850000000000001E-2</v>
      </c>
      <c r="K278" s="24">
        <v>3.6000000000000002E-4</v>
      </c>
      <c r="L278" s="24">
        <v>8.2799999999999992E-3</v>
      </c>
      <c r="M278" s="24">
        <v>5.6999999999999998E-4</v>
      </c>
      <c r="N278" s="23">
        <v>0.11874</v>
      </c>
      <c r="O278" s="23"/>
      <c r="P278" s="35">
        <v>164.5</v>
      </c>
      <c r="Q278" s="35">
        <v>2.2999999999999998</v>
      </c>
      <c r="R278" s="35">
        <v>163.19999999999999</v>
      </c>
      <c r="S278" s="35">
        <v>5.3</v>
      </c>
      <c r="T278" s="35">
        <v>128</v>
      </c>
      <c r="U278" s="35">
        <v>85</v>
      </c>
      <c r="V278" s="25">
        <f t="shared" si="21"/>
        <v>164.5</v>
      </c>
      <c r="W278" s="25">
        <f t="shared" si="22"/>
        <v>2.2999999999999998</v>
      </c>
      <c r="X278" s="26"/>
      <c r="Y278" s="36">
        <f t="shared" si="23"/>
        <v>-0.79656862745098744</v>
      </c>
    </row>
    <row r="279" spans="1:25" s="11" customFormat="1" ht="15.75">
      <c r="A279" s="16" t="s">
        <v>163</v>
      </c>
      <c r="B279" s="16">
        <v>354</v>
      </c>
      <c r="C279" s="16">
        <v>80.599999999999994</v>
      </c>
      <c r="D279" s="23">
        <f t="shared" si="20"/>
        <v>0.22768361581920901</v>
      </c>
      <c r="E279" s="16"/>
      <c r="F279" s="24">
        <v>0.1081</v>
      </c>
      <c r="G279" s="24">
        <v>2.3E-3</v>
      </c>
      <c r="H279" s="24">
        <v>4.59</v>
      </c>
      <c r="I279" s="24">
        <v>0.08</v>
      </c>
      <c r="J279" s="24">
        <v>0.30890000000000001</v>
      </c>
      <c r="K279" s="24">
        <v>4.1000000000000003E-3</v>
      </c>
      <c r="L279" s="24">
        <v>8.8300000000000003E-2</v>
      </c>
      <c r="M279" s="24">
        <v>6.0000000000000001E-3</v>
      </c>
      <c r="N279" s="23">
        <v>0.11294999999999999</v>
      </c>
      <c r="O279" s="23"/>
      <c r="P279" s="35">
        <v>1735</v>
      </c>
      <c r="Q279" s="35">
        <v>20</v>
      </c>
      <c r="R279" s="35">
        <v>1746</v>
      </c>
      <c r="S279" s="35">
        <v>15</v>
      </c>
      <c r="T279" s="35">
        <v>1764</v>
      </c>
      <c r="U279" s="35">
        <v>39</v>
      </c>
      <c r="V279" s="25">
        <f t="shared" si="21"/>
        <v>1764</v>
      </c>
      <c r="W279" s="25">
        <f t="shared" si="22"/>
        <v>39</v>
      </c>
      <c r="X279" s="26"/>
      <c r="Y279" s="36">
        <f t="shared" si="23"/>
        <v>0.63001145475372278</v>
      </c>
    </row>
    <row r="280" spans="1:25" s="11" customFormat="1" ht="15.75">
      <c r="A280" s="16" t="s">
        <v>164</v>
      </c>
      <c r="B280" s="16">
        <v>385</v>
      </c>
      <c r="C280" s="16">
        <v>170.9</v>
      </c>
      <c r="D280" s="23">
        <f t="shared" si="20"/>
        <v>0.4438961038961039</v>
      </c>
      <c r="E280" s="16"/>
      <c r="F280" s="24">
        <v>5.1700000000000003E-2</v>
      </c>
      <c r="G280" s="24">
        <v>2.8E-3</v>
      </c>
      <c r="H280" s="24">
        <v>0.21099999999999999</v>
      </c>
      <c r="I280" s="24">
        <v>1.0999999999999999E-2</v>
      </c>
      <c r="J280" s="24">
        <v>2.9510000000000002E-2</v>
      </c>
      <c r="K280" s="24">
        <v>7.3999999999999999E-4</v>
      </c>
      <c r="L280" s="24">
        <v>1.1209999999999999E-2</v>
      </c>
      <c r="M280" s="24">
        <v>8.3000000000000001E-4</v>
      </c>
      <c r="N280" s="23">
        <v>-4.4602999999999997E-2</v>
      </c>
      <c r="O280" s="23"/>
      <c r="P280" s="35">
        <v>187.5</v>
      </c>
      <c r="Q280" s="35">
        <v>4.5999999999999996</v>
      </c>
      <c r="R280" s="35">
        <v>194</v>
      </c>
      <c r="S280" s="35">
        <v>9.1</v>
      </c>
      <c r="T280" s="35">
        <v>290</v>
      </c>
      <c r="U280" s="35">
        <v>120</v>
      </c>
      <c r="V280" s="25">
        <f t="shared" si="21"/>
        <v>187.5</v>
      </c>
      <c r="W280" s="25">
        <f t="shared" si="22"/>
        <v>4.5999999999999996</v>
      </c>
      <c r="X280" s="26"/>
      <c r="Y280" s="36">
        <f t="shared" si="23"/>
        <v>3.3505154639175259</v>
      </c>
    </row>
    <row r="281" spans="1:25" s="11" customFormat="1" ht="15.75">
      <c r="A281" s="16" t="s">
        <v>165</v>
      </c>
      <c r="B281" s="16">
        <v>13.38</v>
      </c>
      <c r="C281" s="16">
        <v>7.69</v>
      </c>
      <c r="D281" s="23">
        <f t="shared" si="20"/>
        <v>0.57473841554559046</v>
      </c>
      <c r="E281" s="16"/>
      <c r="F281" s="24">
        <v>8.2299999999999998E-2</v>
      </c>
      <c r="G281" s="24">
        <v>8.8000000000000005E-3</v>
      </c>
      <c r="H281" s="24">
        <v>1.86</v>
      </c>
      <c r="I281" s="24">
        <v>0.17</v>
      </c>
      <c r="J281" s="24">
        <v>0.16769999999999999</v>
      </c>
      <c r="K281" s="24">
        <v>5.5999999999999999E-3</v>
      </c>
      <c r="L281" s="24">
        <v>4.99E-2</v>
      </c>
      <c r="M281" s="24">
        <v>5.7000000000000002E-3</v>
      </c>
      <c r="N281" s="23">
        <v>-2.6821000000000001E-2</v>
      </c>
      <c r="O281" s="23"/>
      <c r="P281" s="35">
        <v>998</v>
      </c>
      <c r="Q281" s="35">
        <v>31</v>
      </c>
      <c r="R281" s="35">
        <v>1077</v>
      </c>
      <c r="S281" s="35">
        <v>61</v>
      </c>
      <c r="T281" s="35">
        <v>1200</v>
      </c>
      <c r="U281" s="35">
        <v>210</v>
      </c>
      <c r="V281" s="25">
        <f t="shared" si="21"/>
        <v>998</v>
      </c>
      <c r="W281" s="25">
        <f t="shared" si="22"/>
        <v>31</v>
      </c>
      <c r="X281" s="26"/>
      <c r="Y281" s="36">
        <f t="shared" si="23"/>
        <v>7.3351903435468895</v>
      </c>
    </row>
    <row r="282" spans="1:25" s="11" customFormat="1" ht="15.75">
      <c r="A282" s="16" t="s">
        <v>166</v>
      </c>
      <c r="B282" s="16">
        <v>925</v>
      </c>
      <c r="C282" s="16">
        <v>647</v>
      </c>
      <c r="D282" s="23">
        <f t="shared" si="20"/>
        <v>0.69945945945945942</v>
      </c>
      <c r="E282" s="16"/>
      <c r="F282" s="24">
        <v>5.0099999999999999E-2</v>
      </c>
      <c r="G282" s="24">
        <v>2E-3</v>
      </c>
      <c r="H282" s="24">
        <v>0.1202</v>
      </c>
      <c r="I282" s="24">
        <v>4.1999999999999997E-3</v>
      </c>
      <c r="J282" s="24">
        <v>1.797E-2</v>
      </c>
      <c r="K282" s="24">
        <v>3.3E-4</v>
      </c>
      <c r="L282" s="24">
        <v>5.4299999999999999E-3</v>
      </c>
      <c r="M282" s="24">
        <v>4.0000000000000002E-4</v>
      </c>
      <c r="N282" s="23">
        <v>-0.24118999999999999</v>
      </c>
      <c r="O282" s="23"/>
      <c r="P282" s="35">
        <v>114.8</v>
      </c>
      <c r="Q282" s="35">
        <v>2.1</v>
      </c>
      <c r="R282" s="35">
        <v>115.2</v>
      </c>
      <c r="S282" s="35">
        <v>3.8</v>
      </c>
      <c r="T282" s="35">
        <v>197</v>
      </c>
      <c r="U282" s="35">
        <v>93</v>
      </c>
      <c r="V282" s="25">
        <f t="shared" si="21"/>
        <v>114.8</v>
      </c>
      <c r="W282" s="25">
        <f t="shared" si="22"/>
        <v>2.1</v>
      </c>
      <c r="X282" s="26"/>
      <c r="Y282" s="36">
        <f t="shared" si="23"/>
        <v>0.34722222222222715</v>
      </c>
    </row>
    <row r="283" spans="1:25" s="11" customFormat="1" ht="15.75">
      <c r="A283" s="16" t="s">
        <v>167</v>
      </c>
      <c r="B283" s="16">
        <v>55.1</v>
      </c>
      <c r="C283" s="16">
        <v>45.54</v>
      </c>
      <c r="D283" s="23">
        <f t="shared" si="20"/>
        <v>0.82649727767695091</v>
      </c>
      <c r="E283" s="16"/>
      <c r="F283" s="24">
        <v>7.8399999999999997E-2</v>
      </c>
      <c r="G283" s="24">
        <v>4.0000000000000001E-3</v>
      </c>
      <c r="H283" s="24">
        <v>1.78</v>
      </c>
      <c r="I283" s="24">
        <v>0.09</v>
      </c>
      <c r="J283" s="24">
        <v>0.1694</v>
      </c>
      <c r="K283" s="24">
        <v>3.7000000000000002E-3</v>
      </c>
      <c r="L283" s="24">
        <v>4.9299999999999997E-2</v>
      </c>
      <c r="M283" s="24">
        <v>3.7000000000000002E-3</v>
      </c>
      <c r="N283" s="23">
        <v>1.4194999999999999E-2</v>
      </c>
      <c r="O283" s="23"/>
      <c r="P283" s="35">
        <v>1013</v>
      </c>
      <c r="Q283" s="35">
        <v>20</v>
      </c>
      <c r="R283" s="35">
        <v>1032</v>
      </c>
      <c r="S283" s="35">
        <v>33</v>
      </c>
      <c r="T283" s="35">
        <v>1110</v>
      </c>
      <c r="U283" s="35">
        <v>100</v>
      </c>
      <c r="V283" s="25">
        <f t="shared" si="21"/>
        <v>1013</v>
      </c>
      <c r="W283" s="25">
        <f t="shared" si="22"/>
        <v>20</v>
      </c>
      <c r="X283" s="26"/>
      <c r="Y283" s="36">
        <f t="shared" si="23"/>
        <v>1.8410852713178294</v>
      </c>
    </row>
    <row r="284" spans="1:25" s="11" customFormat="1" ht="15.75">
      <c r="A284" s="16" t="s">
        <v>169</v>
      </c>
      <c r="B284" s="16">
        <v>243.3</v>
      </c>
      <c r="C284" s="16">
        <v>182.1</v>
      </c>
      <c r="D284" s="23">
        <f t="shared" si="20"/>
        <v>0.74845869297163992</v>
      </c>
      <c r="E284" s="16"/>
      <c r="F284" s="24">
        <v>5.1799999999999999E-2</v>
      </c>
      <c r="G284" s="24">
        <v>4.0000000000000001E-3</v>
      </c>
      <c r="H284" s="24">
        <v>0.184</v>
      </c>
      <c r="I284" s="24">
        <v>1.2999999999999999E-2</v>
      </c>
      <c r="J284" s="24">
        <v>2.5940000000000001E-2</v>
      </c>
      <c r="K284" s="24">
        <v>6.2E-4</v>
      </c>
      <c r="L284" s="24">
        <v>7.7400000000000004E-3</v>
      </c>
      <c r="M284" s="24">
        <v>6.0999999999999997E-4</v>
      </c>
      <c r="N284" s="23">
        <v>3.3735000000000001E-2</v>
      </c>
      <c r="O284" s="23"/>
      <c r="P284" s="35">
        <v>165.1</v>
      </c>
      <c r="Q284" s="35">
        <v>3.9</v>
      </c>
      <c r="R284" s="35">
        <v>171</v>
      </c>
      <c r="S284" s="35">
        <v>12</v>
      </c>
      <c r="T284" s="35">
        <v>240</v>
      </c>
      <c r="U284" s="35">
        <v>150</v>
      </c>
      <c r="V284" s="25">
        <f t="shared" si="21"/>
        <v>165.1</v>
      </c>
      <c r="W284" s="25">
        <f t="shared" si="22"/>
        <v>3.9</v>
      </c>
      <c r="X284" s="26"/>
      <c r="Y284" s="36">
        <f t="shared" si="23"/>
        <v>3.4502923976608222</v>
      </c>
    </row>
    <row r="285" spans="1:25" s="11" customFormat="1" ht="15.75">
      <c r="A285" s="16" t="s">
        <v>170</v>
      </c>
      <c r="B285" s="16">
        <v>231</v>
      </c>
      <c r="C285" s="16">
        <v>198</v>
      </c>
      <c r="D285" s="23">
        <f t="shared" si="20"/>
        <v>0.8571428571428571</v>
      </c>
      <c r="E285" s="16"/>
      <c r="F285" s="24">
        <v>4.87E-2</v>
      </c>
      <c r="G285" s="24">
        <v>3.0999999999999999E-3</v>
      </c>
      <c r="H285" s="24">
        <v>0.16400000000000001</v>
      </c>
      <c r="I285" s="24">
        <v>1.0999999999999999E-2</v>
      </c>
      <c r="J285" s="24">
        <v>2.3449999999999999E-2</v>
      </c>
      <c r="K285" s="24">
        <v>6.7000000000000002E-4</v>
      </c>
      <c r="L285" s="24">
        <v>6.8700000000000002E-3</v>
      </c>
      <c r="M285" s="24">
        <v>5.1999999999999995E-4</v>
      </c>
      <c r="N285" s="23">
        <v>0.2039</v>
      </c>
      <c r="O285" s="23"/>
      <c r="P285" s="35">
        <v>149.4</v>
      </c>
      <c r="Q285" s="35">
        <v>4.2</v>
      </c>
      <c r="R285" s="35">
        <v>153.5</v>
      </c>
      <c r="S285" s="35">
        <v>9.1999999999999993</v>
      </c>
      <c r="T285" s="35">
        <v>230</v>
      </c>
      <c r="U285" s="35">
        <v>130</v>
      </c>
      <c r="V285" s="25">
        <f t="shared" si="21"/>
        <v>149.4</v>
      </c>
      <c r="W285" s="25">
        <f t="shared" si="22"/>
        <v>4.2</v>
      </c>
      <c r="X285" s="26"/>
      <c r="Y285" s="36">
        <f t="shared" si="23"/>
        <v>2.671009771986967</v>
      </c>
    </row>
    <row r="286" spans="1:25" s="11" customFormat="1" ht="15.75">
      <c r="A286" s="16" t="s">
        <v>171</v>
      </c>
      <c r="B286" s="16">
        <v>309</v>
      </c>
      <c r="C286" s="16">
        <v>143.19999999999999</v>
      </c>
      <c r="D286" s="23">
        <f t="shared" si="20"/>
        <v>0.4634304207119741</v>
      </c>
      <c r="E286" s="16"/>
      <c r="F286" s="24">
        <v>7.4399999999999994E-2</v>
      </c>
      <c r="G286" s="24">
        <v>2.2000000000000001E-3</v>
      </c>
      <c r="H286" s="24">
        <v>1.746</v>
      </c>
      <c r="I286" s="24">
        <v>4.4999999999999998E-2</v>
      </c>
      <c r="J286" s="24">
        <v>0.1714</v>
      </c>
      <c r="K286" s="24">
        <v>2.5999999999999999E-3</v>
      </c>
      <c r="L286" s="24">
        <v>4.9200000000000001E-2</v>
      </c>
      <c r="M286" s="24">
        <v>3.3999999999999998E-3</v>
      </c>
      <c r="N286" s="23">
        <v>0.14530999999999999</v>
      </c>
      <c r="O286" s="23"/>
      <c r="P286" s="35">
        <v>1019.8</v>
      </c>
      <c r="Q286" s="35">
        <v>14</v>
      </c>
      <c r="R286" s="35">
        <v>1024</v>
      </c>
      <c r="S286" s="35">
        <v>17</v>
      </c>
      <c r="T286" s="35">
        <v>1043</v>
      </c>
      <c r="U286" s="35">
        <v>58</v>
      </c>
      <c r="V286" s="25">
        <f t="shared" si="21"/>
        <v>1019.8</v>
      </c>
      <c r="W286" s="25">
        <f t="shared" si="22"/>
        <v>14</v>
      </c>
      <c r="X286" s="26"/>
      <c r="Y286" s="36">
        <f t="shared" si="23"/>
        <v>0.41015625000000444</v>
      </c>
    </row>
    <row r="287" spans="1:25" s="11" customFormat="1" ht="15.75">
      <c r="A287" s="16" t="s">
        <v>172</v>
      </c>
      <c r="B287" s="16">
        <v>273</v>
      </c>
      <c r="C287" s="16">
        <v>218</v>
      </c>
      <c r="D287" s="23">
        <f t="shared" si="20"/>
        <v>0.79853479853479858</v>
      </c>
      <c r="E287" s="16"/>
      <c r="F287" s="24">
        <v>5.0200000000000002E-2</v>
      </c>
      <c r="G287" s="24">
        <v>3.3999999999999998E-3</v>
      </c>
      <c r="H287" s="24">
        <v>0.158</v>
      </c>
      <c r="I287" s="24">
        <v>1.0999999999999999E-2</v>
      </c>
      <c r="J287" s="24">
        <v>2.2409999999999999E-2</v>
      </c>
      <c r="K287" s="24">
        <v>4.8000000000000001E-4</v>
      </c>
      <c r="L287" s="24">
        <v>7.4000000000000003E-3</v>
      </c>
      <c r="M287" s="24">
        <v>5.6999999999999998E-4</v>
      </c>
      <c r="N287" s="23">
        <v>-2.6904999999999998E-2</v>
      </c>
      <c r="O287" s="23"/>
      <c r="P287" s="35">
        <v>142.9</v>
      </c>
      <c r="Q287" s="35">
        <v>3</v>
      </c>
      <c r="R287" s="35">
        <v>148.69999999999999</v>
      </c>
      <c r="S287" s="35">
        <v>10</v>
      </c>
      <c r="T287" s="35">
        <v>190</v>
      </c>
      <c r="U287" s="35">
        <v>150</v>
      </c>
      <c r="V287" s="25">
        <f t="shared" si="21"/>
        <v>142.9</v>
      </c>
      <c r="W287" s="25">
        <f t="shared" si="22"/>
        <v>3</v>
      </c>
      <c r="X287" s="26"/>
      <c r="Y287" s="36">
        <f t="shared" si="23"/>
        <v>3.9004707464693902</v>
      </c>
    </row>
    <row r="288" spans="1:25" s="11" customFormat="1" ht="15.75">
      <c r="A288" s="16" t="s">
        <v>173</v>
      </c>
      <c r="B288" s="16">
        <v>243</v>
      </c>
      <c r="C288" s="16">
        <v>98.9</v>
      </c>
      <c r="D288" s="23">
        <f t="shared" si="20"/>
        <v>0.40699588477366255</v>
      </c>
      <c r="E288" s="16"/>
      <c r="F288" s="24">
        <v>4.82E-2</v>
      </c>
      <c r="G288" s="24">
        <v>3.7000000000000002E-3</v>
      </c>
      <c r="H288" s="24">
        <v>0.17499999999999999</v>
      </c>
      <c r="I288" s="24">
        <v>1.2999999999999999E-2</v>
      </c>
      <c r="J288" s="24">
        <v>2.6370000000000001E-2</v>
      </c>
      <c r="K288" s="24">
        <v>6.0999999999999997E-4</v>
      </c>
      <c r="L288" s="24">
        <v>8.1099999999999992E-3</v>
      </c>
      <c r="M288" s="24">
        <v>6.8000000000000005E-4</v>
      </c>
      <c r="N288" s="23">
        <v>-5.6949E-2</v>
      </c>
      <c r="O288" s="23"/>
      <c r="P288" s="35">
        <v>167.8</v>
      </c>
      <c r="Q288" s="35">
        <v>3.8</v>
      </c>
      <c r="R288" s="35">
        <v>163</v>
      </c>
      <c r="S288" s="35">
        <v>11</v>
      </c>
      <c r="T288" s="35">
        <v>90</v>
      </c>
      <c r="U288" s="35">
        <v>160</v>
      </c>
      <c r="V288" s="25">
        <f t="shared" si="21"/>
        <v>167.8</v>
      </c>
      <c r="W288" s="25">
        <f t="shared" si="22"/>
        <v>3.8</v>
      </c>
      <c r="X288" s="26"/>
      <c r="Y288" s="36">
        <f t="shared" si="23"/>
        <v>-2.9447852760736266</v>
      </c>
    </row>
    <row r="289" spans="1:25" s="11" customFormat="1" ht="15.75">
      <c r="A289" s="16" t="s">
        <v>174</v>
      </c>
      <c r="B289" s="16">
        <v>66.7</v>
      </c>
      <c r="C289" s="16">
        <v>47</v>
      </c>
      <c r="D289" s="23">
        <f t="shared" si="20"/>
        <v>0.70464767616191903</v>
      </c>
      <c r="E289" s="16"/>
      <c r="F289" s="24">
        <v>7.3300000000000004E-2</v>
      </c>
      <c r="G289" s="24">
        <v>3.2000000000000002E-3</v>
      </c>
      <c r="H289" s="24">
        <v>1.7310000000000001</v>
      </c>
      <c r="I289" s="24">
        <v>7.0000000000000007E-2</v>
      </c>
      <c r="J289" s="24">
        <v>0.17199999999999999</v>
      </c>
      <c r="K289" s="24">
        <v>3.5999999999999999E-3</v>
      </c>
      <c r="L289" s="24">
        <v>5.0099999999999999E-2</v>
      </c>
      <c r="M289" s="24">
        <v>3.8E-3</v>
      </c>
      <c r="N289" s="23">
        <v>0.13958000000000001</v>
      </c>
      <c r="O289" s="23"/>
      <c r="P289" s="35">
        <v>1023</v>
      </c>
      <c r="Q289" s="35">
        <v>20</v>
      </c>
      <c r="R289" s="35">
        <v>1025</v>
      </c>
      <c r="S289" s="35">
        <v>26</v>
      </c>
      <c r="T289" s="35">
        <v>1040</v>
      </c>
      <c r="U289" s="35">
        <v>92</v>
      </c>
      <c r="V289" s="25">
        <f t="shared" si="21"/>
        <v>1023</v>
      </c>
      <c r="W289" s="25">
        <f t="shared" si="22"/>
        <v>20</v>
      </c>
      <c r="X289" s="26"/>
      <c r="Y289" s="36">
        <f t="shared" si="23"/>
        <v>0.1951219512195122</v>
      </c>
    </row>
    <row r="290" spans="1:25" s="11" customFormat="1" ht="15.75">
      <c r="A290" s="16" t="s">
        <v>175</v>
      </c>
      <c r="B290" s="16">
        <v>320.3</v>
      </c>
      <c r="C290" s="16">
        <v>214.9</v>
      </c>
      <c r="D290" s="23">
        <f t="shared" si="20"/>
        <v>0.67093349984389639</v>
      </c>
      <c r="E290" s="16"/>
      <c r="F290" s="24">
        <v>5.2600000000000001E-2</v>
      </c>
      <c r="G290" s="24">
        <v>3.5000000000000001E-3</v>
      </c>
      <c r="H290" s="24">
        <v>0.16020000000000001</v>
      </c>
      <c r="I290" s="24">
        <v>9.7000000000000003E-3</v>
      </c>
      <c r="J290" s="24">
        <v>2.2270000000000002E-2</v>
      </c>
      <c r="K290" s="24">
        <v>4.4000000000000002E-4</v>
      </c>
      <c r="L290" s="24">
        <v>7.1000000000000004E-3</v>
      </c>
      <c r="M290" s="24">
        <v>5.5000000000000003E-4</v>
      </c>
      <c r="N290" s="23">
        <v>0.26837</v>
      </c>
      <c r="O290" s="23"/>
      <c r="P290" s="35">
        <v>142</v>
      </c>
      <c r="Q290" s="35">
        <v>2.8</v>
      </c>
      <c r="R290" s="35">
        <v>150.4</v>
      </c>
      <c r="S290" s="35">
        <v>8.5</v>
      </c>
      <c r="T290" s="35">
        <v>260</v>
      </c>
      <c r="U290" s="35">
        <v>140</v>
      </c>
      <c r="V290" s="25">
        <f t="shared" si="21"/>
        <v>142</v>
      </c>
      <c r="W290" s="25">
        <f t="shared" si="22"/>
        <v>2.8</v>
      </c>
      <c r="X290" s="26"/>
      <c r="Y290" s="36">
        <f t="shared" si="23"/>
        <v>5.5851063829787266</v>
      </c>
    </row>
    <row r="291" spans="1:25" s="11" customFormat="1" ht="15.75">
      <c r="A291" s="16" t="s">
        <v>176</v>
      </c>
      <c r="B291" s="16">
        <v>77.7</v>
      </c>
      <c r="C291" s="16">
        <v>69.5</v>
      </c>
      <c r="D291" s="23">
        <f t="shared" si="20"/>
        <v>0.89446589446589442</v>
      </c>
      <c r="E291" s="16"/>
      <c r="F291" s="24">
        <v>6.5299999999999997E-2</v>
      </c>
      <c r="G291" s="24">
        <v>9.1000000000000004E-3</v>
      </c>
      <c r="H291" s="24">
        <v>0.22800000000000001</v>
      </c>
      <c r="I291" s="24">
        <v>3.2000000000000001E-2</v>
      </c>
      <c r="J291" s="24">
        <v>2.418E-2</v>
      </c>
      <c r="K291" s="24">
        <v>1E-3</v>
      </c>
      <c r="L291" s="24">
        <v>8.8900000000000003E-3</v>
      </c>
      <c r="M291" s="24">
        <v>1E-3</v>
      </c>
      <c r="N291" s="23">
        <v>-4.1645000000000001E-2</v>
      </c>
      <c r="O291" s="23"/>
      <c r="P291" s="35">
        <v>154</v>
      </c>
      <c r="Q291" s="35">
        <v>6.4</v>
      </c>
      <c r="R291" s="35">
        <v>204</v>
      </c>
      <c r="S291" s="35">
        <v>26</v>
      </c>
      <c r="T291" s="35">
        <v>810</v>
      </c>
      <c r="U291" s="35">
        <v>290</v>
      </c>
      <c r="V291" s="25">
        <f t="shared" si="21"/>
        <v>154</v>
      </c>
      <c r="W291" s="25">
        <f t="shared" si="22"/>
        <v>6.4</v>
      </c>
      <c r="X291" s="26"/>
      <c r="Y291" s="36">
        <f t="shared" si="23"/>
        <v>24.509803921568629</v>
      </c>
    </row>
    <row r="292" spans="1:25" s="11" customFormat="1" ht="15.75">
      <c r="A292" s="16" t="s">
        <v>177</v>
      </c>
      <c r="B292" s="16">
        <v>20.7</v>
      </c>
      <c r="C292" s="16">
        <v>11.47</v>
      </c>
      <c r="D292" s="23">
        <f t="shared" si="20"/>
        <v>0.55410628019323671</v>
      </c>
      <c r="E292" s="16"/>
      <c r="F292" s="24">
        <v>7.4999999999999997E-2</v>
      </c>
      <c r="G292" s="24">
        <v>5.8999999999999999E-3</v>
      </c>
      <c r="H292" s="24">
        <v>1.69</v>
      </c>
      <c r="I292" s="24">
        <v>0.13</v>
      </c>
      <c r="J292" s="24">
        <v>0.16919999999999999</v>
      </c>
      <c r="K292" s="24">
        <v>5.1999999999999998E-3</v>
      </c>
      <c r="L292" s="24">
        <v>5.1900000000000002E-2</v>
      </c>
      <c r="M292" s="24">
        <v>4.8999999999999998E-3</v>
      </c>
      <c r="N292" s="23">
        <v>-8.2331999999999995E-3</v>
      </c>
      <c r="O292" s="23"/>
      <c r="P292" s="35">
        <v>1007</v>
      </c>
      <c r="Q292" s="35">
        <v>30</v>
      </c>
      <c r="R292" s="35">
        <v>1004</v>
      </c>
      <c r="S292" s="35">
        <v>48</v>
      </c>
      <c r="T292" s="35">
        <v>950</v>
      </c>
      <c r="U292" s="35">
        <v>170</v>
      </c>
      <c r="V292" s="25">
        <f t="shared" si="21"/>
        <v>1007</v>
      </c>
      <c r="W292" s="25">
        <f t="shared" si="22"/>
        <v>30</v>
      </c>
      <c r="X292" s="26"/>
      <c r="Y292" s="36">
        <f t="shared" si="23"/>
        <v>-0.29880478087649404</v>
      </c>
    </row>
    <row r="293" spans="1:25" s="11" customFormat="1" ht="15.75">
      <c r="A293" s="16" t="s">
        <v>178</v>
      </c>
      <c r="B293" s="16">
        <v>669</v>
      </c>
      <c r="C293" s="16">
        <v>350</v>
      </c>
      <c r="D293" s="23">
        <f t="shared" si="20"/>
        <v>0.52316890881913303</v>
      </c>
      <c r="E293" s="16"/>
      <c r="F293" s="24">
        <v>5.1700000000000003E-2</v>
      </c>
      <c r="G293" s="24">
        <v>2.3E-3</v>
      </c>
      <c r="H293" s="24">
        <v>0.1706</v>
      </c>
      <c r="I293" s="24">
        <v>8.8000000000000005E-3</v>
      </c>
      <c r="J293" s="24">
        <v>2.4309999999999998E-2</v>
      </c>
      <c r="K293" s="24">
        <v>4.4999999999999999E-4</v>
      </c>
      <c r="L293" s="24">
        <v>7.4000000000000003E-3</v>
      </c>
      <c r="M293" s="24">
        <v>5.1999999999999995E-4</v>
      </c>
      <c r="N293" s="23">
        <v>0.41598000000000002</v>
      </c>
      <c r="O293" s="23"/>
      <c r="P293" s="35">
        <v>154.80000000000001</v>
      </c>
      <c r="Q293" s="35">
        <v>2.9</v>
      </c>
      <c r="R293" s="35">
        <v>159.6</v>
      </c>
      <c r="S293" s="35">
        <v>7.6</v>
      </c>
      <c r="T293" s="35">
        <v>249</v>
      </c>
      <c r="U293" s="35">
        <v>100</v>
      </c>
      <c r="V293" s="25">
        <f t="shared" si="21"/>
        <v>154.80000000000001</v>
      </c>
      <c r="W293" s="25">
        <f t="shared" si="22"/>
        <v>2.9</v>
      </c>
      <c r="X293" s="26"/>
      <c r="Y293" s="36">
        <f t="shared" si="23"/>
        <v>3.0075187969924708</v>
      </c>
    </row>
    <row r="294" spans="1:25" s="11" customFormat="1" ht="15.75">
      <c r="A294" s="16" t="s">
        <v>179</v>
      </c>
      <c r="B294" s="16">
        <v>390</v>
      </c>
      <c r="C294" s="16">
        <v>188.6</v>
      </c>
      <c r="D294" s="23">
        <f t="shared" si="20"/>
        <v>0.48358974358974355</v>
      </c>
      <c r="E294" s="16"/>
      <c r="F294" s="24">
        <v>5.28E-2</v>
      </c>
      <c r="G294" s="24">
        <v>3.3E-3</v>
      </c>
      <c r="H294" s="24">
        <v>0.17369999999999999</v>
      </c>
      <c r="I294" s="24">
        <v>9.4999999999999998E-3</v>
      </c>
      <c r="J294" s="24">
        <v>2.426E-2</v>
      </c>
      <c r="K294" s="24">
        <v>6.4999999999999997E-4</v>
      </c>
      <c r="L294" s="24">
        <v>8.1499999999999993E-3</v>
      </c>
      <c r="M294" s="24">
        <v>6.2E-4</v>
      </c>
      <c r="N294" s="23">
        <v>0.14257</v>
      </c>
      <c r="O294" s="23"/>
      <c r="P294" s="35">
        <v>154.5</v>
      </c>
      <c r="Q294" s="35">
        <v>4.0999999999999996</v>
      </c>
      <c r="R294" s="35">
        <v>163.69999999999999</v>
      </c>
      <c r="S294" s="35">
        <v>7.8</v>
      </c>
      <c r="T294" s="35">
        <v>320</v>
      </c>
      <c r="U294" s="35">
        <v>130</v>
      </c>
      <c r="V294" s="25">
        <f t="shared" si="21"/>
        <v>154.5</v>
      </c>
      <c r="W294" s="25">
        <f t="shared" si="22"/>
        <v>4.0999999999999996</v>
      </c>
      <c r="X294" s="26"/>
      <c r="Y294" s="36">
        <f t="shared" si="23"/>
        <v>5.6200366524129439</v>
      </c>
    </row>
    <row r="295" spans="1:25" s="11" customFormat="1" ht="15.75">
      <c r="A295" s="16" t="s">
        <v>180</v>
      </c>
      <c r="B295" s="16">
        <v>830</v>
      </c>
      <c r="C295" s="16">
        <v>252</v>
      </c>
      <c r="D295" s="23">
        <f t="shared" si="20"/>
        <v>0.30361445783132529</v>
      </c>
      <c r="E295" s="16"/>
      <c r="F295" s="24">
        <v>5.5E-2</v>
      </c>
      <c r="G295" s="24">
        <v>2.7000000000000001E-3</v>
      </c>
      <c r="H295" s="24">
        <v>0.19700000000000001</v>
      </c>
      <c r="I295" s="24">
        <v>1.0999999999999999E-2</v>
      </c>
      <c r="J295" s="24">
        <v>2.6280000000000001E-2</v>
      </c>
      <c r="K295" s="24">
        <v>5.1999999999999995E-4</v>
      </c>
      <c r="L295" s="24">
        <v>9.0500000000000008E-3</v>
      </c>
      <c r="M295" s="24">
        <v>6.8999999999999997E-4</v>
      </c>
      <c r="N295" s="23">
        <v>0.37530999999999998</v>
      </c>
      <c r="O295" s="23"/>
      <c r="P295" s="35">
        <v>167.2</v>
      </c>
      <c r="Q295" s="35">
        <v>3.3</v>
      </c>
      <c r="R295" s="35">
        <v>182</v>
      </c>
      <c r="S295" s="35">
        <v>8.9</v>
      </c>
      <c r="T295" s="35">
        <v>397</v>
      </c>
      <c r="U295" s="35">
        <v>100</v>
      </c>
      <c r="V295" s="25">
        <f t="shared" si="21"/>
        <v>167.2</v>
      </c>
      <c r="W295" s="25">
        <f t="shared" si="22"/>
        <v>3.3</v>
      </c>
      <c r="X295" s="26"/>
      <c r="Y295" s="36">
        <f t="shared" si="23"/>
        <v>8.1318681318681385</v>
      </c>
    </row>
    <row r="296" spans="1:25" s="11" customFormat="1" ht="15.75">
      <c r="A296" s="16" t="s">
        <v>181</v>
      </c>
      <c r="B296" s="16">
        <v>124.6</v>
      </c>
      <c r="C296" s="16">
        <v>23.57</v>
      </c>
      <c r="D296" s="23">
        <f t="shared" si="20"/>
        <v>0.18916532905296951</v>
      </c>
      <c r="E296" s="16"/>
      <c r="F296" s="24">
        <v>7.4700000000000003E-2</v>
      </c>
      <c r="G296" s="24">
        <v>3.5999999999999999E-3</v>
      </c>
      <c r="H296" s="24">
        <v>1.4670000000000001</v>
      </c>
      <c r="I296" s="24">
        <v>6.4000000000000001E-2</v>
      </c>
      <c r="J296" s="24">
        <v>0.14949999999999999</v>
      </c>
      <c r="K296" s="24">
        <v>3.3E-3</v>
      </c>
      <c r="L296" s="24">
        <v>5.1799999999999999E-2</v>
      </c>
      <c r="M296" s="24">
        <v>4.1999999999999997E-3</v>
      </c>
      <c r="N296" s="23">
        <v>0.27</v>
      </c>
      <c r="O296" s="23"/>
      <c r="P296" s="35">
        <v>898</v>
      </c>
      <c r="Q296" s="35">
        <v>19</v>
      </c>
      <c r="R296" s="35">
        <v>920</v>
      </c>
      <c r="S296" s="35">
        <v>26</v>
      </c>
      <c r="T296" s="35">
        <v>1030</v>
      </c>
      <c r="U296" s="35">
        <v>100</v>
      </c>
      <c r="V296" s="25">
        <f t="shared" si="21"/>
        <v>898</v>
      </c>
      <c r="W296" s="25">
        <f t="shared" si="22"/>
        <v>19</v>
      </c>
      <c r="X296" s="26"/>
      <c r="Y296" s="36">
        <f t="shared" si="23"/>
        <v>2.3913043478260869</v>
      </c>
    </row>
    <row r="297" spans="1:25" s="11" customFormat="1" ht="15.75">
      <c r="A297" s="16" t="s">
        <v>182</v>
      </c>
      <c r="B297" s="16">
        <v>269</v>
      </c>
      <c r="C297" s="16">
        <v>207</v>
      </c>
      <c r="D297" s="23">
        <f t="shared" si="20"/>
        <v>0.76951672862453535</v>
      </c>
      <c r="E297" s="16"/>
      <c r="F297" s="24">
        <v>5.6500000000000002E-2</v>
      </c>
      <c r="G297" s="24">
        <v>3.7000000000000002E-3</v>
      </c>
      <c r="H297" s="24">
        <v>0.184</v>
      </c>
      <c r="I297" s="24">
        <v>1.2E-2</v>
      </c>
      <c r="J297" s="24">
        <v>2.3230000000000001E-2</v>
      </c>
      <c r="K297" s="24">
        <v>6.3000000000000003E-4</v>
      </c>
      <c r="L297" s="24">
        <v>7.5199999999999998E-3</v>
      </c>
      <c r="M297" s="24">
        <v>5.8E-4</v>
      </c>
      <c r="N297" s="23">
        <v>5.8548000000000003E-2</v>
      </c>
      <c r="O297" s="23"/>
      <c r="P297" s="35">
        <v>148</v>
      </c>
      <c r="Q297" s="35">
        <v>3.9</v>
      </c>
      <c r="R297" s="35">
        <v>171</v>
      </c>
      <c r="S297" s="35">
        <v>10</v>
      </c>
      <c r="T297" s="35">
        <v>440</v>
      </c>
      <c r="U297" s="35">
        <v>150</v>
      </c>
      <c r="V297" s="25">
        <f t="shared" si="21"/>
        <v>148</v>
      </c>
      <c r="W297" s="25">
        <f t="shared" si="22"/>
        <v>3.9</v>
      </c>
      <c r="X297" s="26"/>
      <c r="Y297" s="36">
        <f t="shared" si="23"/>
        <v>13.450292397660819</v>
      </c>
    </row>
    <row r="298" spans="1:25" s="11" customFormat="1" ht="15.75">
      <c r="A298" s="16" t="s">
        <v>187</v>
      </c>
      <c r="B298" s="16">
        <v>37.6</v>
      </c>
      <c r="C298" s="16">
        <v>49.95</v>
      </c>
      <c r="D298" s="23">
        <f t="shared" si="20"/>
        <v>1.3284574468085106</v>
      </c>
      <c r="E298" s="16"/>
      <c r="F298" s="24">
        <v>0.11260000000000001</v>
      </c>
      <c r="G298" s="24">
        <v>4.4000000000000003E-3</v>
      </c>
      <c r="H298" s="24">
        <v>5</v>
      </c>
      <c r="I298" s="24">
        <v>0.16</v>
      </c>
      <c r="J298" s="24">
        <v>0.3226</v>
      </c>
      <c r="K298" s="24">
        <v>7.4000000000000003E-3</v>
      </c>
      <c r="L298" s="24">
        <v>9.1700000000000004E-2</v>
      </c>
      <c r="M298" s="24">
        <v>6.1999999999999998E-3</v>
      </c>
      <c r="N298" s="23">
        <v>-6.9167999999999993E-2</v>
      </c>
      <c r="O298" s="23"/>
      <c r="P298" s="35">
        <v>1802</v>
      </c>
      <c r="Q298" s="35">
        <v>36</v>
      </c>
      <c r="R298" s="35">
        <v>1819</v>
      </c>
      <c r="S298" s="35">
        <v>27</v>
      </c>
      <c r="T298" s="35">
        <v>1834</v>
      </c>
      <c r="U298" s="35">
        <v>73</v>
      </c>
      <c r="V298" s="25">
        <f t="shared" si="21"/>
        <v>1834</v>
      </c>
      <c r="W298" s="25">
        <f t="shared" si="22"/>
        <v>73</v>
      </c>
      <c r="X298" s="26"/>
      <c r="Y298" s="36">
        <f t="shared" si="23"/>
        <v>0.93457943925233644</v>
      </c>
    </row>
    <row r="299" spans="1:25" s="11" customFormat="1" ht="15.7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</row>
    <row r="300" spans="1:25" s="11" customFormat="1" ht="31.5">
      <c r="A300" s="37" t="s">
        <v>39</v>
      </c>
      <c r="B300" s="16">
        <v>1361</v>
      </c>
      <c r="C300" s="16">
        <v>454</v>
      </c>
      <c r="D300" s="23">
        <f t="shared" ref="D300:D334" si="24">IF(B300="","",C300/B300)</f>
        <v>0.33357825128581925</v>
      </c>
      <c r="E300" s="16"/>
      <c r="F300" s="24">
        <v>4.9399999999999999E-2</v>
      </c>
      <c r="G300" s="24">
        <v>2.7000000000000001E-3</v>
      </c>
      <c r="H300" s="24">
        <v>0.16819999999999999</v>
      </c>
      <c r="I300" s="24">
        <v>8.5000000000000006E-3</v>
      </c>
      <c r="J300" s="24">
        <v>2.435E-2</v>
      </c>
      <c r="K300" s="24">
        <v>3.4000000000000002E-4</v>
      </c>
      <c r="L300" s="24">
        <v>7.9500000000000005E-3</v>
      </c>
      <c r="M300" s="24">
        <v>3.8000000000000002E-4</v>
      </c>
      <c r="N300" s="23">
        <v>8.7781999999999999E-2</v>
      </c>
      <c r="O300" s="23"/>
      <c r="P300" s="35">
        <v>155.1</v>
      </c>
      <c r="Q300" s="35">
        <v>2.1</v>
      </c>
      <c r="R300" s="35">
        <v>157.69999999999999</v>
      </c>
      <c r="S300" s="35">
        <v>7.4</v>
      </c>
      <c r="T300" s="35">
        <v>169</v>
      </c>
      <c r="U300" s="35">
        <v>120</v>
      </c>
      <c r="V300" s="25">
        <f t="shared" ref="V300:V334" si="25">IF(P300="","",IF(P300&lt;1400,P300,T300))</f>
        <v>155.1</v>
      </c>
      <c r="W300" s="25">
        <f t="shared" ref="W300:W334" si="26">IF(P300="","",IF(V300=P300,Q300,U300))</f>
        <v>2.1</v>
      </c>
      <c r="X300" s="26"/>
      <c r="Y300" s="36">
        <f t="shared" ref="Y300:Y334" si="27">IF(R300="","",100*(R300-P300)/R300)</f>
        <v>1.6487000634115374</v>
      </c>
    </row>
    <row r="301" spans="1:25" s="11" customFormat="1" ht="15.75">
      <c r="A301" s="16" t="s">
        <v>5</v>
      </c>
      <c r="B301" s="16">
        <v>260.10000000000002</v>
      </c>
      <c r="C301" s="16">
        <v>124</v>
      </c>
      <c r="D301" s="23">
        <f t="shared" si="24"/>
        <v>0.47673971549404071</v>
      </c>
      <c r="E301" s="16"/>
      <c r="F301" s="24">
        <v>5.2499999999999998E-2</v>
      </c>
      <c r="G301" s="24">
        <v>4.4000000000000003E-3</v>
      </c>
      <c r="H301" s="24">
        <v>0.185</v>
      </c>
      <c r="I301" s="24">
        <v>1.4999999999999999E-2</v>
      </c>
      <c r="J301" s="24">
        <v>2.5010000000000001E-2</v>
      </c>
      <c r="K301" s="24">
        <v>5.2999999999999998E-4</v>
      </c>
      <c r="L301" s="24">
        <v>8.8599999999999998E-3</v>
      </c>
      <c r="M301" s="24">
        <v>5.6999999999999998E-4</v>
      </c>
      <c r="N301" s="23">
        <v>6.9150000000000003E-2</v>
      </c>
      <c r="O301" s="23"/>
      <c r="P301" s="35">
        <v>159.30000000000001</v>
      </c>
      <c r="Q301" s="35">
        <v>3.3</v>
      </c>
      <c r="R301" s="35">
        <v>171</v>
      </c>
      <c r="S301" s="35">
        <v>13</v>
      </c>
      <c r="T301" s="35">
        <v>290</v>
      </c>
      <c r="U301" s="35">
        <v>180</v>
      </c>
      <c r="V301" s="25">
        <f t="shared" si="25"/>
        <v>159.30000000000001</v>
      </c>
      <c r="W301" s="25">
        <f t="shared" si="26"/>
        <v>3.3</v>
      </c>
      <c r="X301" s="26"/>
      <c r="Y301" s="36">
        <f t="shared" si="27"/>
        <v>6.8421052631578885</v>
      </c>
    </row>
    <row r="302" spans="1:25" s="11" customFormat="1" ht="15.75">
      <c r="A302" s="18" t="s">
        <v>6</v>
      </c>
      <c r="B302" s="18">
        <v>17.38</v>
      </c>
      <c r="C302" s="18">
        <v>5.2</v>
      </c>
      <c r="D302" s="19">
        <f t="shared" si="24"/>
        <v>0.29919447640966629</v>
      </c>
      <c r="E302" s="18"/>
      <c r="F302" s="20">
        <v>0.312</v>
      </c>
      <c r="G302" s="20">
        <v>1.7999999999999999E-2</v>
      </c>
      <c r="H302" s="20">
        <v>36.200000000000003</v>
      </c>
      <c r="I302" s="20">
        <v>2.1</v>
      </c>
      <c r="J302" s="20">
        <v>0.83899999999999997</v>
      </c>
      <c r="K302" s="20">
        <v>2.3E-2</v>
      </c>
      <c r="L302" s="20">
        <v>0.23699999999999999</v>
      </c>
      <c r="M302" s="20">
        <v>2.1000000000000001E-2</v>
      </c>
      <c r="N302" s="19">
        <v>0.69823999999999997</v>
      </c>
      <c r="O302" s="19"/>
      <c r="P302" s="38">
        <v>3927</v>
      </c>
      <c r="Q302" s="38">
        <v>81</v>
      </c>
      <c r="R302" s="38">
        <v>3682</v>
      </c>
      <c r="S302" s="38">
        <v>46</v>
      </c>
      <c r="T302" s="38">
        <v>3543</v>
      </c>
      <c r="U302" s="38">
        <v>79</v>
      </c>
      <c r="V302" s="21">
        <f t="shared" si="25"/>
        <v>3543</v>
      </c>
      <c r="W302" s="21">
        <f t="shared" si="26"/>
        <v>79</v>
      </c>
      <c r="X302" s="30"/>
      <c r="Y302" s="39">
        <f t="shared" si="27"/>
        <v>-6.6539923954372622</v>
      </c>
    </row>
    <row r="303" spans="1:25" s="11" customFormat="1" ht="15.75">
      <c r="A303" s="16" t="s">
        <v>7</v>
      </c>
      <c r="B303" s="16">
        <v>241.2</v>
      </c>
      <c r="C303" s="16">
        <v>183.4</v>
      </c>
      <c r="D303" s="23">
        <f t="shared" si="24"/>
        <v>0.76036484245439473</v>
      </c>
      <c r="E303" s="16"/>
      <c r="F303" s="24">
        <v>5.0900000000000001E-2</v>
      </c>
      <c r="G303" s="24">
        <v>6.3E-3</v>
      </c>
      <c r="H303" s="24">
        <v>0.16400000000000001</v>
      </c>
      <c r="I303" s="24">
        <v>2.1000000000000001E-2</v>
      </c>
      <c r="J303" s="24">
        <v>2.307E-2</v>
      </c>
      <c r="K303" s="24">
        <v>6.4000000000000005E-4</v>
      </c>
      <c r="L303" s="24">
        <v>7.3099999999999997E-3</v>
      </c>
      <c r="M303" s="24">
        <v>5.2999999999999998E-4</v>
      </c>
      <c r="N303" s="23">
        <v>0.20028000000000001</v>
      </c>
      <c r="O303" s="23"/>
      <c r="P303" s="35">
        <v>147</v>
      </c>
      <c r="Q303" s="35">
        <v>4</v>
      </c>
      <c r="R303" s="35">
        <v>153</v>
      </c>
      <c r="S303" s="35">
        <v>18</v>
      </c>
      <c r="T303" s="35">
        <v>220</v>
      </c>
      <c r="U303" s="35">
        <v>270</v>
      </c>
      <c r="V303" s="25">
        <f t="shared" si="25"/>
        <v>147</v>
      </c>
      <c r="W303" s="25">
        <f t="shared" si="26"/>
        <v>4</v>
      </c>
      <c r="X303" s="26"/>
      <c r="Y303" s="36">
        <f t="shared" si="27"/>
        <v>3.9215686274509802</v>
      </c>
    </row>
    <row r="304" spans="1:25" s="11" customFormat="1" ht="15.75">
      <c r="A304" s="16" t="s">
        <v>8</v>
      </c>
      <c r="B304" s="16">
        <v>143.6</v>
      </c>
      <c r="C304" s="16">
        <v>131.4</v>
      </c>
      <c r="D304" s="23">
        <f t="shared" si="24"/>
        <v>0.91504178272980508</v>
      </c>
      <c r="E304" s="16"/>
      <c r="F304" s="24">
        <v>6.1800000000000001E-2</v>
      </c>
      <c r="G304" s="24">
        <v>6.0000000000000001E-3</v>
      </c>
      <c r="H304" s="24">
        <v>0.19800000000000001</v>
      </c>
      <c r="I304" s="24">
        <v>1.9E-2</v>
      </c>
      <c r="J304" s="24">
        <v>2.334E-2</v>
      </c>
      <c r="K304" s="24">
        <v>6.3000000000000003E-4</v>
      </c>
      <c r="L304" s="24">
        <v>8.0499999999999999E-3</v>
      </c>
      <c r="M304" s="24">
        <v>4.6000000000000001E-4</v>
      </c>
      <c r="N304" s="23">
        <v>-1.4641E-2</v>
      </c>
      <c r="O304" s="23"/>
      <c r="P304" s="35">
        <v>148.69999999999999</v>
      </c>
      <c r="Q304" s="35">
        <v>4</v>
      </c>
      <c r="R304" s="35">
        <v>187</v>
      </c>
      <c r="S304" s="35">
        <v>17</v>
      </c>
      <c r="T304" s="35">
        <v>620</v>
      </c>
      <c r="U304" s="35">
        <v>230</v>
      </c>
      <c r="V304" s="25">
        <f t="shared" si="25"/>
        <v>148.69999999999999</v>
      </c>
      <c r="W304" s="25">
        <f t="shared" si="26"/>
        <v>4</v>
      </c>
      <c r="X304" s="26"/>
      <c r="Y304" s="36">
        <f t="shared" si="27"/>
        <v>20.481283422459899</v>
      </c>
    </row>
    <row r="305" spans="1:25" s="11" customFormat="1" ht="15.75">
      <c r="A305" s="16" t="s">
        <v>9</v>
      </c>
      <c r="B305" s="16">
        <v>404</v>
      </c>
      <c r="C305" s="16">
        <v>139.4</v>
      </c>
      <c r="D305" s="23">
        <f t="shared" si="24"/>
        <v>0.34504950495049508</v>
      </c>
      <c r="E305" s="16"/>
      <c r="F305" s="24">
        <v>5.4600000000000003E-2</v>
      </c>
      <c r="G305" s="24">
        <v>4.4000000000000003E-3</v>
      </c>
      <c r="H305" s="24">
        <v>0.14360000000000001</v>
      </c>
      <c r="I305" s="24">
        <v>1.2E-2</v>
      </c>
      <c r="J305" s="24">
        <v>1.8919999999999999E-2</v>
      </c>
      <c r="K305" s="24">
        <v>3.6999999999999999E-4</v>
      </c>
      <c r="L305" s="24">
        <v>6.5300000000000002E-3</v>
      </c>
      <c r="M305" s="24">
        <v>4.2999999999999999E-4</v>
      </c>
      <c r="N305" s="23">
        <v>0.16555</v>
      </c>
      <c r="O305" s="23"/>
      <c r="P305" s="35">
        <v>120.8</v>
      </c>
      <c r="Q305" s="35">
        <v>2.4</v>
      </c>
      <c r="R305" s="35">
        <v>135.9</v>
      </c>
      <c r="S305" s="35">
        <v>10</v>
      </c>
      <c r="T305" s="35">
        <v>350</v>
      </c>
      <c r="U305" s="35">
        <v>180</v>
      </c>
      <c r="V305" s="25">
        <f t="shared" si="25"/>
        <v>120.8</v>
      </c>
      <c r="W305" s="25">
        <f t="shared" si="26"/>
        <v>2.4</v>
      </c>
      <c r="X305" s="26"/>
      <c r="Y305" s="36">
        <f t="shared" si="27"/>
        <v>11.111111111111118</v>
      </c>
    </row>
    <row r="306" spans="1:25" s="11" customFormat="1" ht="15.75">
      <c r="A306" s="16" t="s">
        <v>10</v>
      </c>
      <c r="B306" s="16">
        <v>229.6</v>
      </c>
      <c r="C306" s="16">
        <v>161.69999999999999</v>
      </c>
      <c r="D306" s="23">
        <f t="shared" si="24"/>
        <v>0.70426829268292679</v>
      </c>
      <c r="E306" s="16"/>
      <c r="F306" s="24">
        <v>5.5E-2</v>
      </c>
      <c r="G306" s="24">
        <v>5.1999999999999998E-3</v>
      </c>
      <c r="H306" s="24">
        <v>0.14000000000000001</v>
      </c>
      <c r="I306" s="24">
        <v>1.2999999999999999E-2</v>
      </c>
      <c r="J306" s="24">
        <v>1.8509999999999999E-2</v>
      </c>
      <c r="K306" s="24">
        <v>5.1000000000000004E-4</v>
      </c>
      <c r="L306" s="24">
        <v>6.3899999999999998E-3</v>
      </c>
      <c r="M306" s="24">
        <v>3.6000000000000002E-4</v>
      </c>
      <c r="N306" s="23">
        <v>9.4236E-2</v>
      </c>
      <c r="O306" s="23"/>
      <c r="P306" s="35">
        <v>118.2</v>
      </c>
      <c r="Q306" s="35">
        <v>3.2</v>
      </c>
      <c r="R306" s="35">
        <v>133</v>
      </c>
      <c r="S306" s="35">
        <v>12</v>
      </c>
      <c r="T306" s="35">
        <v>380</v>
      </c>
      <c r="U306" s="35">
        <v>210</v>
      </c>
      <c r="V306" s="25">
        <f t="shared" si="25"/>
        <v>118.2</v>
      </c>
      <c r="W306" s="25">
        <f t="shared" si="26"/>
        <v>3.2</v>
      </c>
      <c r="X306" s="26"/>
      <c r="Y306" s="36">
        <f t="shared" si="27"/>
        <v>11.127819548872179</v>
      </c>
    </row>
    <row r="307" spans="1:25" s="11" customFormat="1" ht="15.75">
      <c r="A307" s="16" t="s">
        <v>11</v>
      </c>
      <c r="B307" s="16">
        <v>98.3</v>
      </c>
      <c r="C307" s="16">
        <v>67.2</v>
      </c>
      <c r="D307" s="23">
        <f t="shared" si="24"/>
        <v>0.68362156663275686</v>
      </c>
      <c r="E307" s="16"/>
      <c r="F307" s="24">
        <v>6.08E-2</v>
      </c>
      <c r="G307" s="24">
        <v>7.6E-3</v>
      </c>
      <c r="H307" s="24">
        <v>0.20300000000000001</v>
      </c>
      <c r="I307" s="24">
        <v>2.3E-2</v>
      </c>
      <c r="J307" s="24">
        <v>2.4889999999999999E-2</v>
      </c>
      <c r="K307" s="24">
        <v>1E-3</v>
      </c>
      <c r="L307" s="24">
        <v>9.2700000000000005E-3</v>
      </c>
      <c r="M307" s="24">
        <v>8.0000000000000004E-4</v>
      </c>
      <c r="N307" s="23">
        <v>0.10415000000000001</v>
      </c>
      <c r="O307" s="23"/>
      <c r="P307" s="35">
        <v>158.5</v>
      </c>
      <c r="Q307" s="35">
        <v>6.4</v>
      </c>
      <c r="R307" s="35">
        <v>191</v>
      </c>
      <c r="S307" s="35">
        <v>21</v>
      </c>
      <c r="T307" s="35">
        <v>520</v>
      </c>
      <c r="U307" s="35">
        <v>270</v>
      </c>
      <c r="V307" s="25">
        <f t="shared" si="25"/>
        <v>158.5</v>
      </c>
      <c r="W307" s="25">
        <f t="shared" si="26"/>
        <v>6.4</v>
      </c>
      <c r="X307" s="26"/>
      <c r="Y307" s="36">
        <f t="shared" si="27"/>
        <v>17.015706806282722</v>
      </c>
    </row>
    <row r="308" spans="1:25" s="11" customFormat="1" ht="15.75">
      <c r="A308" s="16" t="s">
        <v>12</v>
      </c>
      <c r="B308" s="16">
        <v>184</v>
      </c>
      <c r="C308" s="16">
        <v>77.400000000000006</v>
      </c>
      <c r="D308" s="23">
        <f t="shared" si="24"/>
        <v>0.42065217391304349</v>
      </c>
      <c r="E308" s="16"/>
      <c r="F308" s="24">
        <v>5.5399999999999998E-2</v>
      </c>
      <c r="G308" s="24">
        <v>4.7999999999999996E-3</v>
      </c>
      <c r="H308" s="24">
        <v>0.189</v>
      </c>
      <c r="I308" s="24">
        <v>1.7000000000000001E-2</v>
      </c>
      <c r="J308" s="24">
        <v>2.368E-2</v>
      </c>
      <c r="K308" s="24">
        <v>6.0999999999999997E-4</v>
      </c>
      <c r="L308" s="24">
        <v>9.0699999999999999E-3</v>
      </c>
      <c r="M308" s="24">
        <v>6.8999999999999997E-4</v>
      </c>
      <c r="N308" s="23">
        <v>-0.11419</v>
      </c>
      <c r="O308" s="23"/>
      <c r="P308" s="35">
        <v>150.80000000000001</v>
      </c>
      <c r="Q308" s="35">
        <v>3.9</v>
      </c>
      <c r="R308" s="35">
        <v>175</v>
      </c>
      <c r="S308" s="35">
        <v>15</v>
      </c>
      <c r="T308" s="35">
        <v>490</v>
      </c>
      <c r="U308" s="35">
        <v>200</v>
      </c>
      <c r="V308" s="25">
        <f t="shared" si="25"/>
        <v>150.80000000000001</v>
      </c>
      <c r="W308" s="25">
        <f t="shared" si="26"/>
        <v>3.9</v>
      </c>
      <c r="X308" s="26"/>
      <c r="Y308" s="36">
        <f t="shared" si="27"/>
        <v>13.828571428571424</v>
      </c>
    </row>
    <row r="309" spans="1:25" s="11" customFormat="1" ht="15.75">
      <c r="A309" s="16" t="s">
        <v>13</v>
      </c>
      <c r="B309" s="16">
        <v>82.5</v>
      </c>
      <c r="C309" s="16">
        <v>31.1</v>
      </c>
      <c r="D309" s="23">
        <f t="shared" si="24"/>
        <v>0.37696969696969701</v>
      </c>
      <c r="E309" s="16"/>
      <c r="F309" s="24">
        <v>8.0399999999999999E-2</v>
      </c>
      <c r="G309" s="24">
        <v>4.8999999999999998E-3</v>
      </c>
      <c r="H309" s="24">
        <v>2.153</v>
      </c>
      <c r="I309" s="24">
        <v>0.12</v>
      </c>
      <c r="J309" s="24">
        <v>0.1956</v>
      </c>
      <c r="K309" s="24">
        <v>4.1000000000000003E-3</v>
      </c>
      <c r="L309" s="24">
        <v>6.3799999999999996E-2</v>
      </c>
      <c r="M309" s="24">
        <v>3.5999999999999999E-3</v>
      </c>
      <c r="N309" s="23">
        <v>0.15076000000000001</v>
      </c>
      <c r="O309" s="23"/>
      <c r="P309" s="35">
        <v>1152</v>
      </c>
      <c r="Q309" s="35">
        <v>22</v>
      </c>
      <c r="R309" s="35">
        <v>1162</v>
      </c>
      <c r="S309" s="35">
        <v>39</v>
      </c>
      <c r="T309" s="35">
        <v>1200</v>
      </c>
      <c r="U309" s="35">
        <v>120</v>
      </c>
      <c r="V309" s="25">
        <f t="shared" si="25"/>
        <v>1152</v>
      </c>
      <c r="W309" s="25">
        <f t="shared" si="26"/>
        <v>22</v>
      </c>
      <c r="X309" s="26"/>
      <c r="Y309" s="36">
        <f t="shared" si="27"/>
        <v>0.86058519793459554</v>
      </c>
    </row>
    <row r="310" spans="1:25" s="11" customFormat="1" ht="15.75">
      <c r="A310" s="16" t="s">
        <v>14</v>
      </c>
      <c r="B310" s="16">
        <v>741</v>
      </c>
      <c r="C310" s="16">
        <v>306</v>
      </c>
      <c r="D310" s="23">
        <f t="shared" si="24"/>
        <v>0.41295546558704455</v>
      </c>
      <c r="E310" s="16"/>
      <c r="F310" s="24">
        <v>5.11E-2</v>
      </c>
      <c r="G310" s="24">
        <v>3.3E-3</v>
      </c>
      <c r="H310" s="24">
        <v>0.1867</v>
      </c>
      <c r="I310" s="24">
        <v>1.0999999999999999E-2</v>
      </c>
      <c r="J310" s="24">
        <v>2.649E-2</v>
      </c>
      <c r="K310" s="24">
        <v>4.4999999999999999E-4</v>
      </c>
      <c r="L310" s="24">
        <v>8.8100000000000001E-3</v>
      </c>
      <c r="M310" s="24">
        <v>4.2999999999999999E-4</v>
      </c>
      <c r="N310" s="23">
        <v>0.14765</v>
      </c>
      <c r="O310" s="23"/>
      <c r="P310" s="35">
        <v>168.5</v>
      </c>
      <c r="Q310" s="35">
        <v>2.8</v>
      </c>
      <c r="R310" s="35">
        <v>173.5</v>
      </c>
      <c r="S310" s="35">
        <v>9.8000000000000007</v>
      </c>
      <c r="T310" s="35">
        <v>250</v>
      </c>
      <c r="U310" s="35">
        <v>140</v>
      </c>
      <c r="V310" s="25">
        <f t="shared" si="25"/>
        <v>168.5</v>
      </c>
      <c r="W310" s="25">
        <f t="shared" si="26"/>
        <v>2.8</v>
      </c>
      <c r="X310" s="26"/>
      <c r="Y310" s="36">
        <f t="shared" si="27"/>
        <v>2.8818443804034581</v>
      </c>
    </row>
    <row r="311" spans="1:25" s="11" customFormat="1" ht="15.75">
      <c r="A311" s="16" t="s">
        <v>15</v>
      </c>
      <c r="B311" s="16">
        <v>278</v>
      </c>
      <c r="C311" s="16">
        <v>144.9</v>
      </c>
      <c r="D311" s="23">
        <f t="shared" si="24"/>
        <v>0.52122302158273381</v>
      </c>
      <c r="E311" s="16"/>
      <c r="F311" s="24">
        <v>5.6099999999999997E-2</v>
      </c>
      <c r="G311" s="24">
        <v>4.4000000000000003E-3</v>
      </c>
      <c r="H311" s="24">
        <v>0.21</v>
      </c>
      <c r="I311" s="24">
        <v>1.6E-2</v>
      </c>
      <c r="J311" s="24">
        <v>2.6890000000000001E-2</v>
      </c>
      <c r="K311" s="24">
        <v>5.4000000000000001E-4</v>
      </c>
      <c r="L311" s="24">
        <v>8.7500000000000008E-3</v>
      </c>
      <c r="M311" s="24">
        <v>4.6000000000000001E-4</v>
      </c>
      <c r="N311" s="23">
        <v>5.1528999999999998E-2</v>
      </c>
      <c r="O311" s="23"/>
      <c r="P311" s="35">
        <v>171.1</v>
      </c>
      <c r="Q311" s="35">
        <v>3.4</v>
      </c>
      <c r="R311" s="35">
        <v>195</v>
      </c>
      <c r="S311" s="35">
        <v>13</v>
      </c>
      <c r="T311" s="35">
        <v>460</v>
      </c>
      <c r="U311" s="35">
        <v>180</v>
      </c>
      <c r="V311" s="25">
        <f t="shared" si="25"/>
        <v>171.1</v>
      </c>
      <c r="W311" s="25">
        <f t="shared" si="26"/>
        <v>3.4</v>
      </c>
      <c r="X311" s="26"/>
      <c r="Y311" s="36">
        <f t="shared" si="27"/>
        <v>12.256410256410259</v>
      </c>
    </row>
    <row r="312" spans="1:25" s="11" customFormat="1" ht="15.75">
      <c r="A312" s="16" t="s">
        <v>16</v>
      </c>
      <c r="B312" s="16">
        <v>217.4</v>
      </c>
      <c r="C312" s="16">
        <v>111.2</v>
      </c>
      <c r="D312" s="23">
        <f t="shared" si="24"/>
        <v>0.51149954001839926</v>
      </c>
      <c r="E312" s="16"/>
      <c r="F312" s="24">
        <v>6.2700000000000006E-2</v>
      </c>
      <c r="G312" s="24">
        <v>6.1000000000000004E-3</v>
      </c>
      <c r="H312" s="24">
        <v>0.159</v>
      </c>
      <c r="I312" s="24">
        <v>1.6E-2</v>
      </c>
      <c r="J312" s="24">
        <v>1.873E-2</v>
      </c>
      <c r="K312" s="24">
        <v>5.4000000000000001E-4</v>
      </c>
      <c r="L312" s="24">
        <v>6.8599999999999998E-3</v>
      </c>
      <c r="M312" s="24">
        <v>4.8999999999999998E-4</v>
      </c>
      <c r="N312" s="23">
        <v>0.17637</v>
      </c>
      <c r="O312" s="23"/>
      <c r="P312" s="35">
        <v>119.6</v>
      </c>
      <c r="Q312" s="35">
        <v>3.4</v>
      </c>
      <c r="R312" s="35">
        <v>149</v>
      </c>
      <c r="S312" s="35">
        <v>14</v>
      </c>
      <c r="T312" s="35">
        <v>600</v>
      </c>
      <c r="U312" s="35">
        <v>210</v>
      </c>
      <c r="V312" s="25">
        <f t="shared" si="25"/>
        <v>119.6</v>
      </c>
      <c r="W312" s="25">
        <f t="shared" si="26"/>
        <v>3.4</v>
      </c>
      <c r="X312" s="26"/>
      <c r="Y312" s="36">
        <f t="shared" si="27"/>
        <v>19.731543624161077</v>
      </c>
    </row>
    <row r="313" spans="1:25" s="11" customFormat="1" ht="15.75">
      <c r="A313" s="16" t="s">
        <v>17</v>
      </c>
      <c r="B313" s="16">
        <v>263</v>
      </c>
      <c r="C313" s="16">
        <v>81.900000000000006</v>
      </c>
      <c r="D313" s="23">
        <f t="shared" si="24"/>
        <v>0.31140684410646391</v>
      </c>
      <c r="E313" s="16"/>
      <c r="F313" s="24">
        <v>0.115</v>
      </c>
      <c r="G313" s="24">
        <v>5.4000000000000003E-3</v>
      </c>
      <c r="H313" s="24">
        <v>5.1609999999999996</v>
      </c>
      <c r="I313" s="24">
        <v>0.23</v>
      </c>
      <c r="J313" s="24">
        <v>0.32840000000000003</v>
      </c>
      <c r="K313" s="24">
        <v>4.7000000000000002E-3</v>
      </c>
      <c r="L313" s="24">
        <v>9.3899999999999997E-2</v>
      </c>
      <c r="M313" s="24">
        <v>4.1999999999999997E-3</v>
      </c>
      <c r="N313" s="23">
        <v>0.34909000000000001</v>
      </c>
      <c r="O313" s="23"/>
      <c r="P313" s="35">
        <v>1830</v>
      </c>
      <c r="Q313" s="35">
        <v>23</v>
      </c>
      <c r="R313" s="35">
        <v>1845</v>
      </c>
      <c r="S313" s="35">
        <v>38</v>
      </c>
      <c r="T313" s="35">
        <v>1884</v>
      </c>
      <c r="U313" s="35">
        <v>91</v>
      </c>
      <c r="V313" s="25">
        <f t="shared" si="25"/>
        <v>1884</v>
      </c>
      <c r="W313" s="25">
        <f t="shared" si="26"/>
        <v>91</v>
      </c>
      <c r="X313" s="26"/>
      <c r="Y313" s="36">
        <f t="shared" si="27"/>
        <v>0.81300813008130079</v>
      </c>
    </row>
    <row r="314" spans="1:25" s="11" customFormat="1" ht="15.75">
      <c r="A314" s="16" t="s">
        <v>18</v>
      </c>
      <c r="B314" s="16">
        <v>281.5</v>
      </c>
      <c r="C314" s="16">
        <v>191.5</v>
      </c>
      <c r="D314" s="23">
        <f t="shared" si="24"/>
        <v>0.68028419182948485</v>
      </c>
      <c r="E314" s="16"/>
      <c r="F314" s="24">
        <v>5.04E-2</v>
      </c>
      <c r="G314" s="24">
        <v>4.7999999999999996E-3</v>
      </c>
      <c r="H314" s="24">
        <v>0.153</v>
      </c>
      <c r="I314" s="24">
        <v>1.4E-2</v>
      </c>
      <c r="J314" s="24">
        <v>2.2169999999999999E-2</v>
      </c>
      <c r="K314" s="24">
        <v>4.8000000000000001E-4</v>
      </c>
      <c r="L314" s="24">
        <v>7.5300000000000002E-3</v>
      </c>
      <c r="M314" s="24">
        <v>4.6000000000000001E-4</v>
      </c>
      <c r="N314" s="23">
        <v>0.11025</v>
      </c>
      <c r="O314" s="23"/>
      <c r="P314" s="35">
        <v>141.30000000000001</v>
      </c>
      <c r="Q314" s="35">
        <v>3</v>
      </c>
      <c r="R314" s="35">
        <v>144</v>
      </c>
      <c r="S314" s="35">
        <v>12</v>
      </c>
      <c r="T314" s="35">
        <v>240</v>
      </c>
      <c r="U314" s="35">
        <v>210</v>
      </c>
      <c r="V314" s="25">
        <f t="shared" si="25"/>
        <v>141.30000000000001</v>
      </c>
      <c r="W314" s="25">
        <f t="shared" si="26"/>
        <v>3</v>
      </c>
      <c r="X314" s="26"/>
      <c r="Y314" s="36">
        <f t="shared" si="27"/>
        <v>1.874999999999992</v>
      </c>
    </row>
    <row r="315" spans="1:25" s="11" customFormat="1" ht="15.75">
      <c r="A315" s="16" t="s">
        <v>19</v>
      </c>
      <c r="B315" s="16">
        <v>1161</v>
      </c>
      <c r="C315" s="16">
        <v>1080</v>
      </c>
      <c r="D315" s="23">
        <f t="shared" si="24"/>
        <v>0.93023255813953487</v>
      </c>
      <c r="E315" s="16"/>
      <c r="F315" s="24">
        <v>5.2699999999999997E-2</v>
      </c>
      <c r="G315" s="24">
        <v>4.1999999999999997E-3</v>
      </c>
      <c r="H315" s="24">
        <v>0.1133</v>
      </c>
      <c r="I315" s="24">
        <v>8.6E-3</v>
      </c>
      <c r="J315" s="24">
        <v>1.5480000000000001E-2</v>
      </c>
      <c r="K315" s="24">
        <v>3.6000000000000002E-4</v>
      </c>
      <c r="L315" s="24">
        <v>5.5100000000000001E-3</v>
      </c>
      <c r="M315" s="24">
        <v>2.7E-4</v>
      </c>
      <c r="N315" s="23">
        <v>-2.5278999999999999E-2</v>
      </c>
      <c r="O315" s="23"/>
      <c r="P315" s="35">
        <v>99</v>
      </c>
      <c r="Q315" s="35">
        <v>2.2999999999999998</v>
      </c>
      <c r="R315" s="35">
        <v>108.9</v>
      </c>
      <c r="S315" s="35">
        <v>7.8</v>
      </c>
      <c r="T315" s="35">
        <v>290</v>
      </c>
      <c r="U315" s="35">
        <v>180</v>
      </c>
      <c r="V315" s="25">
        <f t="shared" si="25"/>
        <v>99</v>
      </c>
      <c r="W315" s="25">
        <f t="shared" si="26"/>
        <v>2.2999999999999998</v>
      </c>
      <c r="X315" s="26"/>
      <c r="Y315" s="36">
        <f t="shared" si="27"/>
        <v>9.0909090909090953</v>
      </c>
    </row>
    <row r="316" spans="1:25" s="11" customFormat="1" ht="15.75">
      <c r="A316" s="16" t="s">
        <v>20</v>
      </c>
      <c r="B316" s="16">
        <v>217.8</v>
      </c>
      <c r="C316" s="16">
        <v>129.69999999999999</v>
      </c>
      <c r="D316" s="23">
        <f t="shared" si="24"/>
        <v>0.5955004591368227</v>
      </c>
      <c r="E316" s="16"/>
      <c r="F316" s="24">
        <v>5.9200000000000003E-2</v>
      </c>
      <c r="G316" s="24">
        <v>5.4000000000000003E-3</v>
      </c>
      <c r="H316" s="24">
        <v>0.186</v>
      </c>
      <c r="I316" s="24">
        <v>1.7000000000000001E-2</v>
      </c>
      <c r="J316" s="24">
        <v>2.283E-2</v>
      </c>
      <c r="K316" s="24">
        <v>5.6999999999999998E-4</v>
      </c>
      <c r="L316" s="24">
        <v>8.3099999999999997E-3</v>
      </c>
      <c r="M316" s="24">
        <v>5.6999999999999998E-4</v>
      </c>
      <c r="N316" s="23">
        <v>0.30012</v>
      </c>
      <c r="O316" s="23"/>
      <c r="P316" s="35">
        <v>145.5</v>
      </c>
      <c r="Q316" s="35">
        <v>3.6</v>
      </c>
      <c r="R316" s="35">
        <v>172</v>
      </c>
      <c r="S316" s="35">
        <v>15</v>
      </c>
      <c r="T316" s="35">
        <v>520</v>
      </c>
      <c r="U316" s="35">
        <v>200</v>
      </c>
      <c r="V316" s="25">
        <f t="shared" si="25"/>
        <v>145.5</v>
      </c>
      <c r="W316" s="25">
        <f t="shared" si="26"/>
        <v>3.6</v>
      </c>
      <c r="X316" s="26"/>
      <c r="Y316" s="36">
        <f t="shared" si="27"/>
        <v>15.406976744186046</v>
      </c>
    </row>
    <row r="317" spans="1:25" s="11" customFormat="1" ht="15.75">
      <c r="A317" s="16" t="s">
        <v>21</v>
      </c>
      <c r="B317" s="16">
        <v>274.7</v>
      </c>
      <c r="C317" s="16">
        <v>184.7</v>
      </c>
      <c r="D317" s="23">
        <f t="shared" si="24"/>
        <v>0.67236985802693849</v>
      </c>
      <c r="E317" s="16"/>
      <c r="F317" s="24">
        <v>6.1400000000000003E-2</v>
      </c>
      <c r="G317" s="24">
        <v>4.4000000000000003E-3</v>
      </c>
      <c r="H317" s="24">
        <v>0.78500000000000003</v>
      </c>
      <c r="I317" s="24">
        <v>5.0999999999999997E-2</v>
      </c>
      <c r="J317" s="24">
        <v>9.2899999999999996E-2</v>
      </c>
      <c r="K317" s="24">
        <v>1.5E-3</v>
      </c>
      <c r="L317" s="24">
        <v>2.9499999999999998E-2</v>
      </c>
      <c r="M317" s="24">
        <v>1.1999999999999999E-3</v>
      </c>
      <c r="N317" s="23">
        <v>-0.26396999999999998</v>
      </c>
      <c r="O317" s="23"/>
      <c r="P317" s="35">
        <v>572.6</v>
      </c>
      <c r="Q317" s="35">
        <v>8.8000000000000007</v>
      </c>
      <c r="R317" s="35">
        <v>592</v>
      </c>
      <c r="S317" s="35">
        <v>28</v>
      </c>
      <c r="T317" s="35">
        <v>670</v>
      </c>
      <c r="U317" s="35">
        <v>150</v>
      </c>
      <c r="V317" s="25">
        <f t="shared" si="25"/>
        <v>572.6</v>
      </c>
      <c r="W317" s="25">
        <f t="shared" si="26"/>
        <v>8.8000000000000007</v>
      </c>
      <c r="X317" s="26"/>
      <c r="Y317" s="36">
        <f t="shared" si="27"/>
        <v>3.2770270270270232</v>
      </c>
    </row>
    <row r="318" spans="1:25" s="11" customFormat="1" ht="15.75">
      <c r="A318" s="16" t="s">
        <v>22</v>
      </c>
      <c r="B318" s="16">
        <v>184</v>
      </c>
      <c r="C318" s="16">
        <v>146</v>
      </c>
      <c r="D318" s="23">
        <f t="shared" si="24"/>
        <v>0.79347826086956519</v>
      </c>
      <c r="E318" s="16"/>
      <c r="F318" s="24">
        <v>5.6000000000000001E-2</v>
      </c>
      <c r="G318" s="24">
        <v>6.8999999999999999E-3</v>
      </c>
      <c r="H318" s="24">
        <v>0.13900000000000001</v>
      </c>
      <c r="I318" s="24">
        <v>1.7999999999999999E-2</v>
      </c>
      <c r="J318" s="24">
        <v>1.8100000000000002E-2</v>
      </c>
      <c r="K318" s="24">
        <v>8.7000000000000001E-4</v>
      </c>
      <c r="L318" s="24">
        <v>5.7999999999999996E-3</v>
      </c>
      <c r="M318" s="24">
        <v>5.4000000000000001E-4</v>
      </c>
      <c r="N318" s="23">
        <v>0.39040000000000002</v>
      </c>
      <c r="O318" s="23"/>
      <c r="P318" s="35">
        <v>115.6</v>
      </c>
      <c r="Q318" s="35">
        <v>5.5</v>
      </c>
      <c r="R318" s="35">
        <v>132</v>
      </c>
      <c r="S318" s="35">
        <v>16</v>
      </c>
      <c r="T318" s="35">
        <v>380</v>
      </c>
      <c r="U318" s="35">
        <v>260</v>
      </c>
      <c r="V318" s="25">
        <f t="shared" si="25"/>
        <v>115.6</v>
      </c>
      <c r="W318" s="25">
        <f t="shared" si="26"/>
        <v>5.5</v>
      </c>
      <c r="X318" s="26"/>
      <c r="Y318" s="36">
        <f t="shared" si="27"/>
        <v>12.424242424242427</v>
      </c>
    </row>
    <row r="319" spans="1:25" s="11" customFormat="1" ht="15.75">
      <c r="A319" s="16" t="s">
        <v>23</v>
      </c>
      <c r="B319" s="16">
        <v>1382</v>
      </c>
      <c r="C319" s="16">
        <v>873</v>
      </c>
      <c r="D319" s="23">
        <f t="shared" si="24"/>
        <v>0.63169319826338644</v>
      </c>
      <c r="E319" s="16"/>
      <c r="F319" s="24">
        <v>4.9399999999999999E-2</v>
      </c>
      <c r="G319" s="24">
        <v>3.0000000000000001E-3</v>
      </c>
      <c r="H319" s="24">
        <v>0.12470000000000001</v>
      </c>
      <c r="I319" s="24">
        <v>7.3000000000000001E-3</v>
      </c>
      <c r="J319" s="24">
        <v>1.8380000000000001E-2</v>
      </c>
      <c r="K319" s="24">
        <v>2.5000000000000001E-4</v>
      </c>
      <c r="L319" s="24">
        <v>5.79E-3</v>
      </c>
      <c r="M319" s="24">
        <v>2.7E-4</v>
      </c>
      <c r="N319" s="23">
        <v>7.6661000000000007E-2</v>
      </c>
      <c r="O319" s="23"/>
      <c r="P319" s="35">
        <v>117.4</v>
      </c>
      <c r="Q319" s="35">
        <v>1.6</v>
      </c>
      <c r="R319" s="35">
        <v>119.2</v>
      </c>
      <c r="S319" s="35">
        <v>6.6</v>
      </c>
      <c r="T319" s="35">
        <v>191</v>
      </c>
      <c r="U319" s="35">
        <v>140</v>
      </c>
      <c r="V319" s="25">
        <f t="shared" si="25"/>
        <v>117.4</v>
      </c>
      <c r="W319" s="25">
        <f t="shared" si="26"/>
        <v>1.6</v>
      </c>
      <c r="X319" s="26"/>
      <c r="Y319" s="36">
        <f t="shared" si="27"/>
        <v>1.5100671140939572</v>
      </c>
    </row>
    <row r="320" spans="1:25" s="11" customFormat="1" ht="15.75">
      <c r="A320" s="16" t="s">
        <v>24</v>
      </c>
      <c r="B320" s="16">
        <v>673</v>
      </c>
      <c r="C320" s="16">
        <v>434</v>
      </c>
      <c r="D320" s="23">
        <f t="shared" si="24"/>
        <v>0.64487369985141163</v>
      </c>
      <c r="E320" s="16"/>
      <c r="F320" s="24">
        <v>4.9599999999999998E-2</v>
      </c>
      <c r="G320" s="24">
        <v>3.5999999999999999E-3</v>
      </c>
      <c r="H320" s="24">
        <v>0.15890000000000001</v>
      </c>
      <c r="I320" s="24">
        <v>1.0999999999999999E-2</v>
      </c>
      <c r="J320" s="24">
        <v>2.359E-2</v>
      </c>
      <c r="K320" s="24">
        <v>3.5E-4</v>
      </c>
      <c r="L320" s="24">
        <v>7.77E-3</v>
      </c>
      <c r="M320" s="24">
        <v>3.6000000000000002E-4</v>
      </c>
      <c r="N320" s="23">
        <v>-1.9716999999999998E-2</v>
      </c>
      <c r="O320" s="23"/>
      <c r="P320" s="35">
        <v>150.30000000000001</v>
      </c>
      <c r="Q320" s="35">
        <v>2.2000000000000002</v>
      </c>
      <c r="R320" s="35">
        <v>150.69999999999999</v>
      </c>
      <c r="S320" s="35">
        <v>9.1999999999999993</v>
      </c>
      <c r="T320" s="35">
        <v>150</v>
      </c>
      <c r="U320" s="35">
        <v>150</v>
      </c>
      <c r="V320" s="25">
        <f t="shared" si="25"/>
        <v>150.30000000000001</v>
      </c>
      <c r="W320" s="25">
        <f t="shared" si="26"/>
        <v>2.2000000000000002</v>
      </c>
      <c r="X320" s="26"/>
      <c r="Y320" s="36">
        <f t="shared" si="27"/>
        <v>0.26542800265426497</v>
      </c>
    </row>
    <row r="321" spans="1:25" s="11" customFormat="1" ht="15.75">
      <c r="A321" s="16" t="s">
        <v>25</v>
      </c>
      <c r="B321" s="16">
        <v>99.3</v>
      </c>
      <c r="C321" s="16">
        <v>35.659999999999997</v>
      </c>
      <c r="D321" s="23">
        <f t="shared" si="24"/>
        <v>0.35911379657603221</v>
      </c>
      <c r="E321" s="16"/>
      <c r="F321" s="24">
        <v>6.2E-2</v>
      </c>
      <c r="G321" s="24">
        <v>8.6E-3</v>
      </c>
      <c r="H321" s="24">
        <v>0.152</v>
      </c>
      <c r="I321" s="24">
        <v>2.1000000000000001E-2</v>
      </c>
      <c r="J321" s="24">
        <v>1.7670000000000002E-2</v>
      </c>
      <c r="K321" s="24">
        <v>6.8000000000000005E-4</v>
      </c>
      <c r="L321" s="24">
        <v>8.2000000000000007E-3</v>
      </c>
      <c r="M321" s="24">
        <v>1.1000000000000001E-3</v>
      </c>
      <c r="N321" s="23">
        <v>-0.10006</v>
      </c>
      <c r="O321" s="23"/>
      <c r="P321" s="35">
        <v>112.9</v>
      </c>
      <c r="Q321" s="35">
        <v>4.3</v>
      </c>
      <c r="R321" s="35">
        <v>146</v>
      </c>
      <c r="S321" s="35">
        <v>19</v>
      </c>
      <c r="T321" s="35">
        <v>580</v>
      </c>
      <c r="U321" s="35">
        <v>290</v>
      </c>
      <c r="V321" s="25">
        <f t="shared" si="25"/>
        <v>112.9</v>
      </c>
      <c r="W321" s="25">
        <f t="shared" si="26"/>
        <v>4.3</v>
      </c>
      <c r="X321" s="26"/>
      <c r="Y321" s="36">
        <f t="shared" si="27"/>
        <v>22.671232876712324</v>
      </c>
    </row>
    <row r="322" spans="1:25" s="11" customFormat="1" ht="15.75">
      <c r="A322" s="16" t="s">
        <v>26</v>
      </c>
      <c r="B322" s="16">
        <v>79.400000000000006</v>
      </c>
      <c r="C322" s="16">
        <v>69.2</v>
      </c>
      <c r="D322" s="23">
        <f t="shared" si="24"/>
        <v>0.87153652392947101</v>
      </c>
      <c r="E322" s="16"/>
      <c r="F322" s="24">
        <v>6.6000000000000003E-2</v>
      </c>
      <c r="G322" s="24">
        <v>0.01</v>
      </c>
      <c r="H322" s="24">
        <v>0.185</v>
      </c>
      <c r="I322" s="24">
        <v>2.9000000000000001E-2</v>
      </c>
      <c r="J322" s="24">
        <v>2.0559999999999998E-2</v>
      </c>
      <c r="K322" s="24">
        <v>7.2999999999999996E-4</v>
      </c>
      <c r="L322" s="24">
        <v>7.5500000000000003E-3</v>
      </c>
      <c r="M322" s="24">
        <v>6.7000000000000002E-4</v>
      </c>
      <c r="N322" s="23">
        <v>0.18645999999999999</v>
      </c>
      <c r="O322" s="23"/>
      <c r="P322" s="35">
        <v>131.19999999999999</v>
      </c>
      <c r="Q322" s="35">
        <v>4.5999999999999996</v>
      </c>
      <c r="R322" s="35">
        <v>170</v>
      </c>
      <c r="S322" s="35">
        <v>25</v>
      </c>
      <c r="T322" s="35">
        <v>850</v>
      </c>
      <c r="U322" s="35">
        <v>300</v>
      </c>
      <c r="V322" s="25">
        <f t="shared" si="25"/>
        <v>131.19999999999999</v>
      </c>
      <c r="W322" s="25">
        <f t="shared" si="26"/>
        <v>4.5999999999999996</v>
      </c>
      <c r="X322" s="26"/>
      <c r="Y322" s="36">
        <f t="shared" si="27"/>
        <v>22.82352941176471</v>
      </c>
    </row>
    <row r="323" spans="1:25" s="11" customFormat="1" ht="15.75">
      <c r="A323" s="16" t="s">
        <v>27</v>
      </c>
      <c r="B323" s="16">
        <v>274</v>
      </c>
      <c r="C323" s="16">
        <v>189</v>
      </c>
      <c r="D323" s="23">
        <f t="shared" si="24"/>
        <v>0.68978102189781021</v>
      </c>
      <c r="E323" s="16"/>
      <c r="F323" s="24">
        <v>5.9799999999999999E-2</v>
      </c>
      <c r="G323" s="24">
        <v>4.8999999999999998E-3</v>
      </c>
      <c r="H323" s="24">
        <v>0.21</v>
      </c>
      <c r="I323" s="24">
        <v>1.6E-2</v>
      </c>
      <c r="J323" s="24">
        <v>2.5940000000000001E-2</v>
      </c>
      <c r="K323" s="24">
        <v>5.1000000000000004E-4</v>
      </c>
      <c r="L323" s="24">
        <v>8.7200000000000003E-3</v>
      </c>
      <c r="M323" s="24">
        <v>4.6999999999999999E-4</v>
      </c>
      <c r="N323" s="23">
        <v>0.20699000000000001</v>
      </c>
      <c r="O323" s="23"/>
      <c r="P323" s="35">
        <v>165.1</v>
      </c>
      <c r="Q323" s="35">
        <v>3.2</v>
      </c>
      <c r="R323" s="35">
        <v>192</v>
      </c>
      <c r="S323" s="35">
        <v>14</v>
      </c>
      <c r="T323" s="35">
        <v>560</v>
      </c>
      <c r="U323" s="35">
        <v>170</v>
      </c>
      <c r="V323" s="25">
        <f t="shared" si="25"/>
        <v>165.1</v>
      </c>
      <c r="W323" s="25">
        <f t="shared" si="26"/>
        <v>3.2</v>
      </c>
      <c r="X323" s="26"/>
      <c r="Y323" s="36">
        <f t="shared" si="27"/>
        <v>14.01041666666667</v>
      </c>
    </row>
    <row r="324" spans="1:25" s="11" customFormat="1" ht="15.75">
      <c r="A324" s="16" t="s">
        <v>28</v>
      </c>
      <c r="B324" s="16">
        <v>398</v>
      </c>
      <c r="C324" s="16">
        <v>159.19999999999999</v>
      </c>
      <c r="D324" s="23">
        <f t="shared" si="24"/>
        <v>0.39999999999999997</v>
      </c>
      <c r="E324" s="16"/>
      <c r="F324" s="24">
        <v>5.4300000000000001E-2</v>
      </c>
      <c r="G324" s="24">
        <v>3.5999999999999999E-3</v>
      </c>
      <c r="H324" s="24">
        <v>0.18329999999999999</v>
      </c>
      <c r="I324" s="24">
        <v>1.0999999999999999E-2</v>
      </c>
      <c r="J324" s="24">
        <v>2.4320000000000001E-2</v>
      </c>
      <c r="K324" s="24">
        <v>4.4000000000000002E-4</v>
      </c>
      <c r="L324" s="24">
        <v>9.1000000000000004E-3</v>
      </c>
      <c r="M324" s="24">
        <v>4.8000000000000001E-4</v>
      </c>
      <c r="N324" s="23">
        <v>-0.12570000000000001</v>
      </c>
      <c r="O324" s="23"/>
      <c r="P324" s="35">
        <v>154.9</v>
      </c>
      <c r="Q324" s="35">
        <v>2.7</v>
      </c>
      <c r="R324" s="35">
        <v>170.6</v>
      </c>
      <c r="S324" s="35">
        <v>9.6999999999999993</v>
      </c>
      <c r="T324" s="35">
        <v>390</v>
      </c>
      <c r="U324" s="35">
        <v>150</v>
      </c>
      <c r="V324" s="25">
        <f t="shared" si="25"/>
        <v>154.9</v>
      </c>
      <c r="W324" s="25">
        <f t="shared" si="26"/>
        <v>2.7</v>
      </c>
      <c r="X324" s="26"/>
      <c r="Y324" s="36">
        <f t="shared" si="27"/>
        <v>9.2028135990621269</v>
      </c>
    </row>
    <row r="325" spans="1:25" s="11" customFormat="1" ht="15.75">
      <c r="A325" s="16" t="s">
        <v>29</v>
      </c>
      <c r="B325" s="16">
        <v>296.10000000000002</v>
      </c>
      <c r="C325" s="16">
        <v>185.7</v>
      </c>
      <c r="D325" s="23">
        <f t="shared" si="24"/>
        <v>0.62715298885511639</v>
      </c>
      <c r="E325" s="16"/>
      <c r="F325" s="24">
        <v>5.0500000000000003E-2</v>
      </c>
      <c r="G325" s="24">
        <v>4.7999999999999996E-3</v>
      </c>
      <c r="H325" s="24">
        <v>0.126</v>
      </c>
      <c r="I325" s="24">
        <v>1.2E-2</v>
      </c>
      <c r="J325" s="24">
        <v>1.804E-2</v>
      </c>
      <c r="K325" s="24">
        <v>4.8000000000000001E-4</v>
      </c>
      <c r="L325" s="24">
        <v>5.6800000000000002E-3</v>
      </c>
      <c r="M325" s="24">
        <v>3.8000000000000002E-4</v>
      </c>
      <c r="N325" s="23">
        <v>0.27901999999999999</v>
      </c>
      <c r="O325" s="23"/>
      <c r="P325" s="35">
        <v>115.2</v>
      </c>
      <c r="Q325" s="35">
        <v>3.1</v>
      </c>
      <c r="R325" s="35">
        <v>122.2</v>
      </c>
      <c r="S325" s="35">
        <v>9.9</v>
      </c>
      <c r="T325" s="35">
        <v>210</v>
      </c>
      <c r="U325" s="35">
        <v>210</v>
      </c>
      <c r="V325" s="25">
        <f t="shared" si="25"/>
        <v>115.2</v>
      </c>
      <c r="W325" s="25">
        <f t="shared" si="26"/>
        <v>3.1</v>
      </c>
      <c r="X325" s="26"/>
      <c r="Y325" s="36">
        <f t="shared" si="27"/>
        <v>5.728314238952537</v>
      </c>
    </row>
    <row r="326" spans="1:25" s="11" customFormat="1" ht="15.75">
      <c r="A326" s="16" t="s">
        <v>30</v>
      </c>
      <c r="B326" s="16">
        <v>396</v>
      </c>
      <c r="C326" s="16">
        <v>207</v>
      </c>
      <c r="D326" s="23">
        <f t="shared" si="24"/>
        <v>0.52272727272727271</v>
      </c>
      <c r="E326" s="16"/>
      <c r="F326" s="24">
        <v>5.4399999999999997E-2</v>
      </c>
      <c r="G326" s="24">
        <v>3.8E-3</v>
      </c>
      <c r="H326" s="24">
        <v>0.1956</v>
      </c>
      <c r="I326" s="24">
        <v>1.2999999999999999E-2</v>
      </c>
      <c r="J326" s="24">
        <v>2.64E-2</v>
      </c>
      <c r="K326" s="24">
        <v>5.1999999999999995E-4</v>
      </c>
      <c r="L326" s="24">
        <v>8.8500000000000002E-3</v>
      </c>
      <c r="M326" s="24">
        <v>4.2999999999999999E-4</v>
      </c>
      <c r="N326" s="23">
        <v>0.11380999999999999</v>
      </c>
      <c r="O326" s="23"/>
      <c r="P326" s="35">
        <v>167.9</v>
      </c>
      <c r="Q326" s="35">
        <v>3.2</v>
      </c>
      <c r="R326" s="35">
        <v>181</v>
      </c>
      <c r="S326" s="35">
        <v>11</v>
      </c>
      <c r="T326" s="35">
        <v>350</v>
      </c>
      <c r="U326" s="35">
        <v>150</v>
      </c>
      <c r="V326" s="25">
        <f t="shared" si="25"/>
        <v>167.9</v>
      </c>
      <c r="W326" s="25">
        <f t="shared" si="26"/>
        <v>3.2</v>
      </c>
      <c r="X326" s="26"/>
      <c r="Y326" s="36">
        <f t="shared" si="27"/>
        <v>7.2375690607734784</v>
      </c>
    </row>
    <row r="327" spans="1:25" s="11" customFormat="1" ht="15.75">
      <c r="A327" s="16" t="s">
        <v>31</v>
      </c>
      <c r="B327" s="16">
        <v>214.1</v>
      </c>
      <c r="C327" s="16">
        <v>85.6</v>
      </c>
      <c r="D327" s="23">
        <f t="shared" si="24"/>
        <v>0.39981317141522649</v>
      </c>
      <c r="E327" s="16"/>
      <c r="F327" s="24">
        <v>6.1899999999999997E-2</v>
      </c>
      <c r="G327" s="24">
        <v>6.4000000000000003E-3</v>
      </c>
      <c r="H327" s="24">
        <v>0.158</v>
      </c>
      <c r="I327" s="24">
        <v>1.4999999999999999E-2</v>
      </c>
      <c r="J327" s="24">
        <v>1.8610000000000002E-2</v>
      </c>
      <c r="K327" s="24">
        <v>5.4000000000000001E-4</v>
      </c>
      <c r="L327" s="24">
        <v>7.0800000000000004E-3</v>
      </c>
      <c r="M327" s="24">
        <v>6.4000000000000005E-4</v>
      </c>
      <c r="N327" s="23">
        <v>-0.14144999999999999</v>
      </c>
      <c r="O327" s="23"/>
      <c r="P327" s="35">
        <v>118.9</v>
      </c>
      <c r="Q327" s="35">
        <v>3.4</v>
      </c>
      <c r="R327" s="35">
        <v>148</v>
      </c>
      <c r="S327" s="35">
        <v>13</v>
      </c>
      <c r="T327" s="35">
        <v>680</v>
      </c>
      <c r="U327" s="35">
        <v>200</v>
      </c>
      <c r="V327" s="25">
        <f t="shared" si="25"/>
        <v>118.9</v>
      </c>
      <c r="W327" s="25">
        <f t="shared" si="26"/>
        <v>3.4</v>
      </c>
      <c r="X327" s="26"/>
      <c r="Y327" s="36">
        <f t="shared" si="27"/>
        <v>19.662162162162158</v>
      </c>
    </row>
    <row r="328" spans="1:25" s="11" customFormat="1" ht="15.75">
      <c r="A328" s="16" t="s">
        <v>32</v>
      </c>
      <c r="B328" s="16">
        <v>107</v>
      </c>
      <c r="C328" s="16">
        <v>37.5</v>
      </c>
      <c r="D328" s="23">
        <f t="shared" si="24"/>
        <v>0.35046728971962615</v>
      </c>
      <c r="E328" s="16"/>
      <c r="F328" s="24">
        <v>5.5500000000000001E-2</v>
      </c>
      <c r="G328" s="24">
        <v>8.0000000000000002E-3</v>
      </c>
      <c r="H328" s="24">
        <v>0.19800000000000001</v>
      </c>
      <c r="I328" s="24">
        <v>2.7E-2</v>
      </c>
      <c r="J328" s="24">
        <v>2.572E-2</v>
      </c>
      <c r="K328" s="24">
        <v>9.2000000000000003E-4</v>
      </c>
      <c r="L328" s="24">
        <v>9.7000000000000003E-3</v>
      </c>
      <c r="M328" s="24">
        <v>1.1999999999999999E-3</v>
      </c>
      <c r="N328" s="23">
        <v>-0.15104999999999999</v>
      </c>
      <c r="O328" s="23"/>
      <c r="P328" s="35">
        <v>163.69999999999999</v>
      </c>
      <c r="Q328" s="35">
        <v>5.8</v>
      </c>
      <c r="R328" s="35">
        <v>182</v>
      </c>
      <c r="S328" s="35">
        <v>23</v>
      </c>
      <c r="T328" s="35">
        <v>450</v>
      </c>
      <c r="U328" s="35">
        <v>290</v>
      </c>
      <c r="V328" s="25">
        <f t="shared" si="25"/>
        <v>163.69999999999999</v>
      </c>
      <c r="W328" s="25">
        <f t="shared" si="26"/>
        <v>5.8</v>
      </c>
      <c r="X328" s="26"/>
      <c r="Y328" s="36">
        <f t="shared" si="27"/>
        <v>10.054945054945062</v>
      </c>
    </row>
    <row r="329" spans="1:25" s="11" customFormat="1" ht="15.75">
      <c r="A329" s="16" t="s">
        <v>33</v>
      </c>
      <c r="B329" s="16">
        <v>251</v>
      </c>
      <c r="C329" s="16">
        <v>188</v>
      </c>
      <c r="D329" s="23">
        <f t="shared" si="24"/>
        <v>0.74900398406374502</v>
      </c>
      <c r="E329" s="16"/>
      <c r="F329" s="24">
        <v>6.1800000000000001E-2</v>
      </c>
      <c r="G329" s="24">
        <v>3.2000000000000002E-3</v>
      </c>
      <c r="H329" s="24">
        <v>0.93500000000000005</v>
      </c>
      <c r="I329" s="24">
        <v>4.8000000000000001E-2</v>
      </c>
      <c r="J329" s="24">
        <v>0.10901</v>
      </c>
      <c r="K329" s="24">
        <v>1.4E-3</v>
      </c>
      <c r="L329" s="24">
        <v>3.3610000000000001E-2</v>
      </c>
      <c r="M329" s="24">
        <v>1.4E-3</v>
      </c>
      <c r="N329" s="23">
        <v>0.17294999999999999</v>
      </c>
      <c r="O329" s="23"/>
      <c r="P329" s="35">
        <v>666.9</v>
      </c>
      <c r="Q329" s="35">
        <v>8</v>
      </c>
      <c r="R329" s="35">
        <v>671</v>
      </c>
      <c r="S329" s="35">
        <v>26</v>
      </c>
      <c r="T329" s="35">
        <v>674</v>
      </c>
      <c r="U329" s="35">
        <v>120</v>
      </c>
      <c r="V329" s="25">
        <f t="shared" si="25"/>
        <v>666.9</v>
      </c>
      <c r="W329" s="25">
        <f t="shared" si="26"/>
        <v>8</v>
      </c>
      <c r="X329" s="26"/>
      <c r="Y329" s="36">
        <f t="shared" si="27"/>
        <v>0.6110283159463521</v>
      </c>
    </row>
    <row r="330" spans="1:25" s="11" customFormat="1" ht="15.75">
      <c r="A330" s="16" t="s">
        <v>34</v>
      </c>
      <c r="B330" s="16">
        <v>111.3</v>
      </c>
      <c r="C330" s="16">
        <v>172</v>
      </c>
      <c r="D330" s="23">
        <f t="shared" si="24"/>
        <v>1.5453728661275832</v>
      </c>
      <c r="E330" s="16"/>
      <c r="F330" s="24">
        <v>6.6199999999999995E-2</v>
      </c>
      <c r="G330" s="24">
        <v>8.8000000000000005E-3</v>
      </c>
      <c r="H330" s="24">
        <v>0.214</v>
      </c>
      <c r="I330" s="24">
        <v>2.5999999999999999E-2</v>
      </c>
      <c r="J330" s="24">
        <v>2.4039999999999999E-2</v>
      </c>
      <c r="K330" s="24">
        <v>9.8999999999999999E-4</v>
      </c>
      <c r="L330" s="24">
        <v>8.2199999999999999E-3</v>
      </c>
      <c r="M330" s="24">
        <v>5.1000000000000004E-4</v>
      </c>
      <c r="N330" s="23">
        <v>-8.2688999999999999E-2</v>
      </c>
      <c r="O330" s="23"/>
      <c r="P330" s="35">
        <v>153.1</v>
      </c>
      <c r="Q330" s="35">
        <v>6.3</v>
      </c>
      <c r="R330" s="35">
        <v>195</v>
      </c>
      <c r="S330" s="35">
        <v>22</v>
      </c>
      <c r="T330" s="35">
        <v>790</v>
      </c>
      <c r="U330" s="35">
        <v>280</v>
      </c>
      <c r="V330" s="25">
        <f t="shared" si="25"/>
        <v>153.1</v>
      </c>
      <c r="W330" s="25">
        <f t="shared" si="26"/>
        <v>6.3</v>
      </c>
      <c r="X330" s="26"/>
      <c r="Y330" s="36">
        <f t="shared" si="27"/>
        <v>21.487179487179493</v>
      </c>
    </row>
    <row r="331" spans="1:25" s="11" customFormat="1" ht="15.75">
      <c r="A331" s="16" t="s">
        <v>35</v>
      </c>
      <c r="B331" s="16">
        <v>184.6</v>
      </c>
      <c r="C331" s="16">
        <v>117.6</v>
      </c>
      <c r="D331" s="23">
        <f t="shared" si="24"/>
        <v>0.63705308775731306</v>
      </c>
      <c r="E331" s="16"/>
      <c r="F331" s="24">
        <v>6.2399999999999997E-2</v>
      </c>
      <c r="G331" s="24">
        <v>5.5999999999999999E-3</v>
      </c>
      <c r="H331" s="24">
        <v>0.19700000000000001</v>
      </c>
      <c r="I331" s="24">
        <v>1.7000000000000001E-2</v>
      </c>
      <c r="J331" s="24">
        <v>2.2890000000000001E-2</v>
      </c>
      <c r="K331" s="24">
        <v>5.1999999999999995E-4</v>
      </c>
      <c r="L331" s="24">
        <v>8.1899999999999994E-3</v>
      </c>
      <c r="M331" s="24">
        <v>5.1999999999999995E-4</v>
      </c>
      <c r="N331" s="23">
        <v>0.11713999999999999</v>
      </c>
      <c r="O331" s="23"/>
      <c r="P331" s="35">
        <v>145.9</v>
      </c>
      <c r="Q331" s="35">
        <v>3.3</v>
      </c>
      <c r="R331" s="35">
        <v>181</v>
      </c>
      <c r="S331" s="35">
        <v>15</v>
      </c>
      <c r="T331" s="35">
        <v>640</v>
      </c>
      <c r="U331" s="35">
        <v>200</v>
      </c>
      <c r="V331" s="25">
        <f t="shared" si="25"/>
        <v>145.9</v>
      </c>
      <c r="W331" s="25">
        <f t="shared" si="26"/>
        <v>3.3</v>
      </c>
      <c r="X331" s="26"/>
      <c r="Y331" s="36">
        <f t="shared" si="27"/>
        <v>19.392265193370164</v>
      </c>
    </row>
    <row r="332" spans="1:25" s="11" customFormat="1" ht="15.75">
      <c r="A332" s="16" t="s">
        <v>36</v>
      </c>
      <c r="B332" s="16">
        <v>320.39999999999998</v>
      </c>
      <c r="C332" s="16">
        <v>136.69999999999999</v>
      </c>
      <c r="D332" s="23">
        <f t="shared" si="24"/>
        <v>0.42665418227215979</v>
      </c>
      <c r="E332" s="16"/>
      <c r="F332" s="24">
        <v>5.57E-2</v>
      </c>
      <c r="G332" s="24">
        <v>6.1999999999999998E-3</v>
      </c>
      <c r="H332" s="24">
        <v>0.11799999999999999</v>
      </c>
      <c r="I332" s="24">
        <v>1.2999999999999999E-2</v>
      </c>
      <c r="J332" s="24">
        <v>1.54E-2</v>
      </c>
      <c r="K332" s="24">
        <v>4.2999999999999999E-4</v>
      </c>
      <c r="L332" s="24">
        <v>6.2599999999999999E-3</v>
      </c>
      <c r="M332" s="24">
        <v>5.1000000000000004E-4</v>
      </c>
      <c r="N332" s="23">
        <v>0.11975</v>
      </c>
      <c r="O332" s="23"/>
      <c r="P332" s="35">
        <v>98.5</v>
      </c>
      <c r="Q332" s="35">
        <v>2.8</v>
      </c>
      <c r="R332" s="35">
        <v>113</v>
      </c>
      <c r="S332" s="35">
        <v>12</v>
      </c>
      <c r="T332" s="35">
        <v>410</v>
      </c>
      <c r="U332" s="35">
        <v>240</v>
      </c>
      <c r="V332" s="25">
        <f t="shared" si="25"/>
        <v>98.5</v>
      </c>
      <c r="W332" s="25">
        <f t="shared" si="26"/>
        <v>2.8</v>
      </c>
      <c r="X332" s="26"/>
      <c r="Y332" s="36">
        <f t="shared" si="27"/>
        <v>12.831858407079647</v>
      </c>
    </row>
    <row r="333" spans="1:25" s="11" customFormat="1" ht="15.75">
      <c r="A333" s="16" t="s">
        <v>37</v>
      </c>
      <c r="B333" s="16">
        <v>379</v>
      </c>
      <c r="C333" s="16">
        <v>16.63</v>
      </c>
      <c r="D333" s="23">
        <f t="shared" si="24"/>
        <v>4.3878627968337726E-2</v>
      </c>
      <c r="E333" s="16"/>
      <c r="F333" s="24">
        <v>7.1300000000000002E-2</v>
      </c>
      <c r="G333" s="24">
        <v>3.7000000000000002E-3</v>
      </c>
      <c r="H333" s="24">
        <v>1.4930000000000001</v>
      </c>
      <c r="I333" s="24">
        <v>7.4999999999999997E-2</v>
      </c>
      <c r="J333" s="24">
        <v>0.15359999999999999</v>
      </c>
      <c r="K333" s="24">
        <v>2.8E-3</v>
      </c>
      <c r="L333" s="24">
        <v>6.9199999999999998E-2</v>
      </c>
      <c r="M333" s="24">
        <v>8.8000000000000005E-3</v>
      </c>
      <c r="N333" s="23">
        <v>0.18126</v>
      </c>
      <c r="O333" s="23"/>
      <c r="P333" s="35">
        <v>921</v>
      </c>
      <c r="Q333" s="35">
        <v>16</v>
      </c>
      <c r="R333" s="35">
        <v>927</v>
      </c>
      <c r="S333" s="35">
        <v>30</v>
      </c>
      <c r="T333" s="35">
        <v>961</v>
      </c>
      <c r="U333" s="35">
        <v>100</v>
      </c>
      <c r="V333" s="25">
        <f t="shared" si="25"/>
        <v>921</v>
      </c>
      <c r="W333" s="25">
        <f t="shared" si="26"/>
        <v>16</v>
      </c>
      <c r="X333" s="26"/>
      <c r="Y333" s="36">
        <f t="shared" si="27"/>
        <v>0.6472491909385113</v>
      </c>
    </row>
    <row r="334" spans="1:25" s="11" customFormat="1" ht="31.5">
      <c r="A334" s="31" t="s">
        <v>38</v>
      </c>
      <c r="B334" s="16">
        <v>426</v>
      </c>
      <c r="C334" s="16">
        <v>236</v>
      </c>
      <c r="D334" s="23">
        <f t="shared" si="24"/>
        <v>0.5539906103286385</v>
      </c>
      <c r="E334" s="16"/>
      <c r="F334" s="24">
        <v>5.4899999999999997E-2</v>
      </c>
      <c r="G334" s="24">
        <v>3.5000000000000001E-3</v>
      </c>
      <c r="H334" s="24">
        <v>0.17280000000000001</v>
      </c>
      <c r="I334" s="24">
        <v>9.4999999999999998E-3</v>
      </c>
      <c r="J334" s="24">
        <v>2.3120000000000002E-2</v>
      </c>
      <c r="K334" s="24">
        <v>4.8999999999999998E-4</v>
      </c>
      <c r="L334" s="24">
        <v>7.7499999999999999E-3</v>
      </c>
      <c r="M334" s="24">
        <v>4.8000000000000001E-4</v>
      </c>
      <c r="N334" s="23">
        <v>-6.0528999999999999E-2</v>
      </c>
      <c r="O334" s="23"/>
      <c r="P334" s="35">
        <v>147.4</v>
      </c>
      <c r="Q334" s="35">
        <v>3.1</v>
      </c>
      <c r="R334" s="35">
        <v>161.69999999999999</v>
      </c>
      <c r="S334" s="35">
        <v>8.1999999999999993</v>
      </c>
      <c r="T334" s="35">
        <v>410</v>
      </c>
      <c r="U334" s="35">
        <v>140</v>
      </c>
      <c r="V334" s="25">
        <f t="shared" si="25"/>
        <v>147.4</v>
      </c>
      <c r="W334" s="25">
        <f t="shared" si="26"/>
        <v>3.1</v>
      </c>
      <c r="X334" s="26"/>
      <c r="Y334" s="36">
        <f t="shared" si="27"/>
        <v>8.8435374149659758</v>
      </c>
    </row>
    <row r="335" spans="1:25" s="11" customFormat="1" ht="15.7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</row>
    <row r="336" spans="1:25" s="11" customFormat="1" ht="15.75">
      <c r="A336" s="40" t="s">
        <v>40</v>
      </c>
      <c r="B336" s="41">
        <v>5730</v>
      </c>
      <c r="C336" s="41">
        <v>73.8</v>
      </c>
      <c r="D336" s="42">
        <f>IF(B336="","",C336/B336)</f>
        <v>1.2879581151832461E-2</v>
      </c>
      <c r="E336" s="16"/>
      <c r="F336" s="43">
        <v>4.7329999999999997E-2</v>
      </c>
      <c r="G336" s="43">
        <v>1.2999999999999999E-3</v>
      </c>
      <c r="H336" s="43">
        <v>6.1600000000000002E-2</v>
      </c>
      <c r="I336" s="43">
        <v>2E-3</v>
      </c>
      <c r="J336" s="43">
        <v>9.4789999999999996E-3</v>
      </c>
      <c r="K336" s="43">
        <v>1.6000000000000001E-4</v>
      </c>
      <c r="L336" s="43">
        <v>2.5999999999999999E-3</v>
      </c>
      <c r="M336" s="43">
        <v>2.7999999999999998E-4</v>
      </c>
      <c r="N336" s="42">
        <v>0.2031</v>
      </c>
      <c r="O336" s="23"/>
      <c r="P336" s="44">
        <v>60.82</v>
      </c>
      <c r="Q336" s="44">
        <v>1.1000000000000001</v>
      </c>
      <c r="R336" s="44">
        <v>60.7</v>
      </c>
      <c r="S336" s="44">
        <v>2</v>
      </c>
      <c r="T336" s="44">
        <v>66</v>
      </c>
      <c r="U336" s="44">
        <v>63</v>
      </c>
      <c r="V336" s="45">
        <f>IF(P336="","",IF(P336&lt;1400,P336,T336))</f>
        <v>60.82</v>
      </c>
      <c r="W336" s="45">
        <f>IF(P336="","",IF(V336=P336,Q336,U336))</f>
        <v>1.1000000000000001</v>
      </c>
      <c r="X336" s="26"/>
      <c r="Y336" s="46">
        <f>IF(R336="","",100*(R336-P336)/R336)</f>
        <v>-0.19769357495880963</v>
      </c>
    </row>
    <row r="337" spans="1:25" s="11" customFormat="1" ht="15.75">
      <c r="A337" s="41" t="s">
        <v>41</v>
      </c>
      <c r="B337" s="41">
        <v>3383</v>
      </c>
      <c r="C337" s="41">
        <v>38.83</v>
      </c>
      <c r="D337" s="42">
        <f t="shared" ref="D337:D369" si="28">IF(B337="","",C337/B337)</f>
        <v>1.1477978125923737E-2</v>
      </c>
      <c r="E337" s="16"/>
      <c r="F337" s="43">
        <v>4.7500000000000001E-2</v>
      </c>
      <c r="G337" s="43">
        <v>1.4E-3</v>
      </c>
      <c r="H337" s="43">
        <v>5.8999999999999997E-2</v>
      </c>
      <c r="I337" s="43">
        <v>2E-3</v>
      </c>
      <c r="J337" s="43">
        <v>9.0720000000000002E-3</v>
      </c>
      <c r="K337" s="43">
        <v>1.6000000000000001E-4</v>
      </c>
      <c r="L337" s="43">
        <v>2.9499999999999999E-3</v>
      </c>
      <c r="M337" s="43">
        <v>3.3E-4</v>
      </c>
      <c r="N337" s="42">
        <v>0.46561000000000002</v>
      </c>
      <c r="O337" s="23"/>
      <c r="P337" s="44">
        <v>58.22</v>
      </c>
      <c r="Q337" s="44">
        <v>1</v>
      </c>
      <c r="R337" s="44">
        <v>58.2</v>
      </c>
      <c r="S337" s="44">
        <v>1.9</v>
      </c>
      <c r="T337" s="44">
        <v>72</v>
      </c>
      <c r="U337" s="44">
        <v>64</v>
      </c>
      <c r="V337" s="45">
        <f t="shared" ref="V337:V369" si="29">IF(P337="","",IF(P337&lt;1400,P337,T337))</f>
        <v>58.22</v>
      </c>
      <c r="W337" s="45">
        <f t="shared" ref="W337:W369" si="30">IF(P337="","",IF(V337=P337,Q337,U337))</f>
        <v>1</v>
      </c>
      <c r="X337" s="26"/>
      <c r="Y337" s="46">
        <f t="shared" ref="Y337:Y369" si="31">IF(R337="","",100*(R337-P337)/R337)</f>
        <v>-3.4364261168378041E-2</v>
      </c>
    </row>
    <row r="338" spans="1:25" s="11" customFormat="1" ht="15.75">
      <c r="A338" s="41" t="s">
        <v>42</v>
      </c>
      <c r="B338" s="41">
        <v>5840</v>
      </c>
      <c r="C338" s="41">
        <v>130</v>
      </c>
      <c r="D338" s="42">
        <f t="shared" si="28"/>
        <v>2.2260273972602738E-2</v>
      </c>
      <c r="E338" s="16"/>
      <c r="F338" s="43">
        <v>4.7399999999999998E-2</v>
      </c>
      <c r="G338" s="43">
        <v>3.3999999999999998E-3</v>
      </c>
      <c r="H338" s="43">
        <v>6.3200000000000006E-2</v>
      </c>
      <c r="I338" s="43">
        <v>2.8000000000000001E-2</v>
      </c>
      <c r="J338" s="43">
        <v>9.6699999999999998E-3</v>
      </c>
      <c r="K338" s="43">
        <v>1.6999999999999999E-3</v>
      </c>
      <c r="L338" s="43">
        <v>2.64E-3</v>
      </c>
      <c r="M338" s="43">
        <v>7.3999999999999999E-4</v>
      </c>
      <c r="N338" s="42">
        <v>0.44396000000000002</v>
      </c>
      <c r="O338" s="23"/>
      <c r="P338" s="44">
        <v>62.05</v>
      </c>
      <c r="Q338" s="44">
        <v>11</v>
      </c>
      <c r="R338" s="44">
        <v>62.2</v>
      </c>
      <c r="S338" s="44">
        <v>23</v>
      </c>
      <c r="T338" s="44">
        <v>70</v>
      </c>
      <c r="U338" s="44">
        <v>120</v>
      </c>
      <c r="V338" s="45">
        <f t="shared" si="29"/>
        <v>62.05</v>
      </c>
      <c r="W338" s="45">
        <f t="shared" si="30"/>
        <v>11</v>
      </c>
      <c r="X338" s="26"/>
      <c r="Y338" s="46">
        <f t="shared" si="31"/>
        <v>0.2411575562701056</v>
      </c>
    </row>
    <row r="339" spans="1:25" s="11" customFormat="1" ht="15.75">
      <c r="A339" s="41" t="s">
        <v>43</v>
      </c>
      <c r="B339" s="41">
        <v>11010</v>
      </c>
      <c r="C339" s="41">
        <v>556</v>
      </c>
      <c r="D339" s="42">
        <f t="shared" si="28"/>
        <v>5.0499545867393282E-2</v>
      </c>
      <c r="E339" s="16"/>
      <c r="F339" s="43">
        <v>5.0500000000000003E-2</v>
      </c>
      <c r="G339" s="43">
        <v>1.2999999999999999E-3</v>
      </c>
      <c r="H339" s="43">
        <v>5.91E-2</v>
      </c>
      <c r="I339" s="43">
        <v>1.9E-3</v>
      </c>
      <c r="J339" s="43">
        <v>8.5400000000000007E-3</v>
      </c>
      <c r="K339" s="43">
        <v>1.7000000000000001E-4</v>
      </c>
      <c r="L339" s="43">
        <v>3.7200000000000002E-3</v>
      </c>
      <c r="M339" s="43">
        <v>2.5000000000000001E-4</v>
      </c>
      <c r="N339" s="42">
        <v>0.76951000000000003</v>
      </c>
      <c r="O339" s="23"/>
      <c r="P339" s="44">
        <v>54.79</v>
      </c>
      <c r="Q339" s="44">
        <v>1.1000000000000001</v>
      </c>
      <c r="R339" s="44">
        <v>58.3</v>
      </c>
      <c r="S339" s="44">
        <v>1.8</v>
      </c>
      <c r="T339" s="44">
        <v>221</v>
      </c>
      <c r="U339" s="44">
        <v>60</v>
      </c>
      <c r="V339" s="45">
        <f t="shared" si="29"/>
        <v>54.79</v>
      </c>
      <c r="W339" s="45">
        <f t="shared" si="30"/>
        <v>1.1000000000000001</v>
      </c>
      <c r="X339" s="26"/>
      <c r="Y339" s="46">
        <f t="shared" si="31"/>
        <v>6.0205831903945075</v>
      </c>
    </row>
    <row r="340" spans="1:25" s="11" customFormat="1" ht="15.75">
      <c r="A340" s="41" t="s">
        <v>44</v>
      </c>
      <c r="B340" s="41">
        <v>5300</v>
      </c>
      <c r="C340" s="41">
        <v>71.3</v>
      </c>
      <c r="D340" s="42">
        <f t="shared" si="28"/>
        <v>1.3452830188679245E-2</v>
      </c>
      <c r="E340" s="16"/>
      <c r="F340" s="43">
        <v>4.7359999999999999E-2</v>
      </c>
      <c r="G340" s="43">
        <v>1.4E-3</v>
      </c>
      <c r="H340" s="43">
        <v>6.2300000000000001E-2</v>
      </c>
      <c r="I340" s="43">
        <v>2.2000000000000001E-3</v>
      </c>
      <c r="J340" s="43">
        <v>9.5750000000000002E-3</v>
      </c>
      <c r="K340" s="43">
        <v>1.8000000000000001E-4</v>
      </c>
      <c r="L340" s="43">
        <v>2.7699999999999999E-3</v>
      </c>
      <c r="M340" s="43">
        <v>2.7999999999999998E-4</v>
      </c>
      <c r="N340" s="42">
        <v>0.22473000000000001</v>
      </c>
      <c r="O340" s="23"/>
      <c r="P340" s="44">
        <v>61.43</v>
      </c>
      <c r="Q340" s="44">
        <v>1.1000000000000001</v>
      </c>
      <c r="R340" s="44">
        <v>61.4</v>
      </c>
      <c r="S340" s="44">
        <v>2.1</v>
      </c>
      <c r="T340" s="44">
        <v>66</v>
      </c>
      <c r="U340" s="44">
        <v>67</v>
      </c>
      <c r="V340" s="45">
        <f t="shared" si="29"/>
        <v>61.43</v>
      </c>
      <c r="W340" s="45">
        <f t="shared" si="30"/>
        <v>1.1000000000000001</v>
      </c>
      <c r="X340" s="26"/>
      <c r="Y340" s="46">
        <f t="shared" si="31"/>
        <v>-4.8859934853422049E-2</v>
      </c>
    </row>
    <row r="341" spans="1:25" s="11" customFormat="1" ht="15.75">
      <c r="A341" s="41" t="s">
        <v>45</v>
      </c>
      <c r="B341" s="41">
        <v>1990</v>
      </c>
      <c r="C341" s="41">
        <v>22.9</v>
      </c>
      <c r="D341" s="42">
        <f t="shared" si="28"/>
        <v>1.1507537688442211E-2</v>
      </c>
      <c r="E341" s="16"/>
      <c r="F341" s="43">
        <v>4.7399999999999998E-2</v>
      </c>
      <c r="G341" s="43">
        <v>1.6000000000000001E-3</v>
      </c>
      <c r="H341" s="43">
        <v>5.9200000000000003E-2</v>
      </c>
      <c r="I341" s="43">
        <v>2.0999999999999999E-3</v>
      </c>
      <c r="J341" s="43">
        <v>9.0500000000000008E-3</v>
      </c>
      <c r="K341" s="43">
        <v>1.4999999999999999E-4</v>
      </c>
      <c r="L341" s="43">
        <v>2.5300000000000001E-3</v>
      </c>
      <c r="M341" s="43">
        <v>9.1E-4</v>
      </c>
      <c r="N341" s="42">
        <v>-0.11454</v>
      </c>
      <c r="O341" s="23"/>
      <c r="P341" s="44">
        <v>58.1</v>
      </c>
      <c r="Q341" s="44">
        <v>0.98</v>
      </c>
      <c r="R341" s="44">
        <v>58.4</v>
      </c>
      <c r="S341" s="44">
        <v>2</v>
      </c>
      <c r="T341" s="44">
        <v>70</v>
      </c>
      <c r="U341" s="44">
        <v>78</v>
      </c>
      <c r="V341" s="45">
        <f t="shared" si="29"/>
        <v>58.1</v>
      </c>
      <c r="W341" s="45">
        <f t="shared" si="30"/>
        <v>0.98</v>
      </c>
      <c r="X341" s="26"/>
      <c r="Y341" s="46">
        <f t="shared" si="31"/>
        <v>0.51369863013698147</v>
      </c>
    </row>
    <row r="342" spans="1:25" s="11" customFormat="1" ht="15.75">
      <c r="A342" s="41" t="s">
        <v>46</v>
      </c>
      <c r="B342" s="41">
        <v>125</v>
      </c>
      <c r="C342" s="41">
        <v>68.400000000000006</v>
      </c>
      <c r="D342" s="42">
        <f t="shared" si="28"/>
        <v>0.54720000000000002</v>
      </c>
      <c r="E342" s="16"/>
      <c r="F342" s="43">
        <v>4.4499999999999998E-2</v>
      </c>
      <c r="G342" s="43">
        <v>6.4000000000000003E-3</v>
      </c>
      <c r="H342" s="43">
        <v>4.7600000000000003E-2</v>
      </c>
      <c r="I342" s="43">
        <v>6.7999999999999996E-3</v>
      </c>
      <c r="J342" s="43">
        <v>7.5300000000000002E-3</v>
      </c>
      <c r="K342" s="43">
        <v>2.7E-4</v>
      </c>
      <c r="L342" s="43">
        <v>2.5699999999999998E-3</v>
      </c>
      <c r="M342" s="43">
        <v>2.4000000000000001E-4</v>
      </c>
      <c r="N342" s="42">
        <v>0.56525999999999998</v>
      </c>
      <c r="O342" s="23"/>
      <c r="P342" s="44">
        <v>48.4</v>
      </c>
      <c r="Q342" s="44">
        <v>1.7</v>
      </c>
      <c r="R342" s="44">
        <v>47</v>
      </c>
      <c r="S342" s="44">
        <v>6.5</v>
      </c>
      <c r="T342" s="44">
        <v>-70</v>
      </c>
      <c r="U342" s="44">
        <v>250</v>
      </c>
      <c r="V342" s="45">
        <f t="shared" si="29"/>
        <v>48.4</v>
      </c>
      <c r="W342" s="45">
        <f t="shared" si="30"/>
        <v>1.7</v>
      </c>
      <c r="X342" s="26"/>
      <c r="Y342" s="46">
        <f t="shared" si="31"/>
        <v>-2.9787234042553163</v>
      </c>
    </row>
    <row r="343" spans="1:25" s="11" customFormat="1" ht="15.75">
      <c r="A343" s="41" t="s">
        <v>47</v>
      </c>
      <c r="B343" s="41">
        <v>3227</v>
      </c>
      <c r="C343" s="41">
        <v>32.1</v>
      </c>
      <c r="D343" s="42">
        <f t="shared" si="28"/>
        <v>9.9473194917880387E-3</v>
      </c>
      <c r="E343" s="16"/>
      <c r="F343" s="43">
        <v>4.6300000000000001E-2</v>
      </c>
      <c r="G343" s="43">
        <v>1.6000000000000001E-3</v>
      </c>
      <c r="H343" s="43">
        <v>6.0600000000000001E-2</v>
      </c>
      <c r="I343" s="43">
        <v>2.0999999999999999E-3</v>
      </c>
      <c r="J343" s="43">
        <v>9.6100000000000005E-3</v>
      </c>
      <c r="K343" s="43">
        <v>2.0000000000000001E-4</v>
      </c>
      <c r="L343" s="43">
        <v>2.2200000000000002E-3</v>
      </c>
      <c r="M343" s="43">
        <v>4.2000000000000002E-4</v>
      </c>
      <c r="N343" s="42">
        <v>0.47641</v>
      </c>
      <c r="O343" s="23"/>
      <c r="P343" s="44">
        <v>61.63</v>
      </c>
      <c r="Q343" s="44">
        <v>1.2</v>
      </c>
      <c r="R343" s="44">
        <v>59.7</v>
      </c>
      <c r="S343" s="44">
        <v>2</v>
      </c>
      <c r="T343" s="44">
        <v>15</v>
      </c>
      <c r="U343" s="44">
        <v>72</v>
      </c>
      <c r="V343" s="45">
        <f t="shared" si="29"/>
        <v>61.63</v>
      </c>
      <c r="W343" s="45">
        <f t="shared" si="30"/>
        <v>1.2</v>
      </c>
      <c r="X343" s="26"/>
      <c r="Y343" s="46">
        <f t="shared" si="31"/>
        <v>-3.2328308207705185</v>
      </c>
    </row>
    <row r="344" spans="1:25" s="11" customFormat="1" ht="15.75">
      <c r="A344" s="41" t="s">
        <v>48</v>
      </c>
      <c r="B344" s="41">
        <v>4944</v>
      </c>
      <c r="C344" s="41">
        <v>109</v>
      </c>
      <c r="D344" s="42">
        <f t="shared" si="28"/>
        <v>2.204692556634304E-2</v>
      </c>
      <c r="E344" s="16"/>
      <c r="F344" s="43">
        <v>4.7800000000000002E-2</v>
      </c>
      <c r="G344" s="43">
        <v>1.6000000000000001E-3</v>
      </c>
      <c r="H344" s="43">
        <v>5.8400000000000001E-2</v>
      </c>
      <c r="I344" s="43">
        <v>2.5000000000000001E-3</v>
      </c>
      <c r="J344" s="43">
        <v>8.9099999999999995E-3</v>
      </c>
      <c r="K344" s="43">
        <v>1.9000000000000001E-4</v>
      </c>
      <c r="L344" s="43">
        <v>3.8600000000000001E-3</v>
      </c>
      <c r="M344" s="43">
        <v>1.1999999999999999E-3</v>
      </c>
      <c r="N344" s="42">
        <v>0.51641000000000004</v>
      </c>
      <c r="O344" s="23"/>
      <c r="P344" s="44">
        <v>57.18</v>
      </c>
      <c r="Q344" s="44">
        <v>1.2</v>
      </c>
      <c r="R344" s="44">
        <v>57.6</v>
      </c>
      <c r="S344" s="44">
        <v>2.4</v>
      </c>
      <c r="T344" s="44">
        <v>86</v>
      </c>
      <c r="U344" s="44">
        <v>72</v>
      </c>
      <c r="V344" s="45">
        <f t="shared" si="29"/>
        <v>57.18</v>
      </c>
      <c r="W344" s="45">
        <f t="shared" si="30"/>
        <v>1.2</v>
      </c>
      <c r="X344" s="26"/>
      <c r="Y344" s="46">
        <f t="shared" si="31"/>
        <v>0.72916666666666963</v>
      </c>
    </row>
    <row r="345" spans="1:25" s="11" customFormat="1" ht="15.75">
      <c r="A345" s="41" t="s">
        <v>49</v>
      </c>
      <c r="B345" s="41">
        <v>5600</v>
      </c>
      <c r="C345" s="41">
        <v>236</v>
      </c>
      <c r="D345" s="42">
        <f t="shared" si="28"/>
        <v>4.2142857142857142E-2</v>
      </c>
      <c r="E345" s="16"/>
      <c r="F345" s="43">
        <v>5.2699999999999997E-2</v>
      </c>
      <c r="G345" s="43">
        <v>3.3999999999999998E-3</v>
      </c>
      <c r="H345" s="43">
        <v>7.2900000000000006E-2</v>
      </c>
      <c r="I345" s="43">
        <v>5.3E-3</v>
      </c>
      <c r="J345" s="43">
        <v>1.013E-2</v>
      </c>
      <c r="K345" s="43">
        <v>1.8000000000000001E-4</v>
      </c>
      <c r="L345" s="43">
        <v>6.9699999999999996E-3</v>
      </c>
      <c r="M345" s="43">
        <v>1.6999999999999999E-3</v>
      </c>
      <c r="N345" s="42">
        <v>0.63417000000000001</v>
      </c>
      <c r="O345" s="23"/>
      <c r="P345" s="44">
        <v>65</v>
      </c>
      <c r="Q345" s="44">
        <v>1.1000000000000001</v>
      </c>
      <c r="R345" s="44">
        <v>71.400000000000006</v>
      </c>
      <c r="S345" s="44">
        <v>4.9000000000000004</v>
      </c>
      <c r="T345" s="44">
        <v>306</v>
      </c>
      <c r="U345" s="44">
        <v>120</v>
      </c>
      <c r="V345" s="45">
        <f t="shared" si="29"/>
        <v>65</v>
      </c>
      <c r="W345" s="45">
        <f t="shared" si="30"/>
        <v>1.1000000000000001</v>
      </c>
      <c r="X345" s="26"/>
      <c r="Y345" s="46">
        <f t="shared" si="31"/>
        <v>8.9635854341736767</v>
      </c>
    </row>
    <row r="346" spans="1:25" s="11" customFormat="1" ht="15.75">
      <c r="A346" s="41" t="s">
        <v>50</v>
      </c>
      <c r="B346" s="41">
        <v>1564</v>
      </c>
      <c r="C346" s="41">
        <v>42.1</v>
      </c>
      <c r="D346" s="42">
        <f t="shared" si="28"/>
        <v>2.6918158567774936E-2</v>
      </c>
      <c r="E346" s="16"/>
      <c r="F346" s="43">
        <v>4.65E-2</v>
      </c>
      <c r="G346" s="43">
        <v>1.5E-3</v>
      </c>
      <c r="H346" s="43">
        <v>5.4600000000000003E-2</v>
      </c>
      <c r="I346" s="43">
        <v>2.5999999999999999E-3</v>
      </c>
      <c r="J346" s="43">
        <v>8.2900000000000005E-3</v>
      </c>
      <c r="K346" s="43">
        <v>2.9E-4</v>
      </c>
      <c r="L346" s="43">
        <v>3.79E-3</v>
      </c>
      <c r="M346" s="43">
        <v>4.4000000000000002E-4</v>
      </c>
      <c r="N346" s="42">
        <v>0.40727999999999998</v>
      </c>
      <c r="O346" s="23"/>
      <c r="P346" s="44">
        <v>53.19</v>
      </c>
      <c r="Q346" s="44">
        <v>1.8</v>
      </c>
      <c r="R346" s="44">
        <v>54</v>
      </c>
      <c r="S346" s="44">
        <v>2.5</v>
      </c>
      <c r="T346" s="44">
        <v>44</v>
      </c>
      <c r="U346" s="44">
        <v>71</v>
      </c>
      <c r="V346" s="45">
        <f t="shared" si="29"/>
        <v>53.19</v>
      </c>
      <c r="W346" s="45">
        <f t="shared" si="30"/>
        <v>1.8</v>
      </c>
      <c r="X346" s="26"/>
      <c r="Y346" s="46">
        <f t="shared" si="31"/>
        <v>1.5000000000000042</v>
      </c>
    </row>
    <row r="347" spans="1:25" s="11" customFormat="1" ht="15.75">
      <c r="A347" s="41" t="s">
        <v>51</v>
      </c>
      <c r="B347" s="41">
        <v>8890</v>
      </c>
      <c r="C347" s="41">
        <v>241</v>
      </c>
      <c r="D347" s="42">
        <f t="shared" si="28"/>
        <v>2.7109111361079866E-2</v>
      </c>
      <c r="E347" s="16"/>
      <c r="F347" s="43">
        <v>5.2499999999999998E-2</v>
      </c>
      <c r="G347" s="43">
        <v>1.6000000000000001E-3</v>
      </c>
      <c r="H347" s="43">
        <v>6.8099999999999994E-2</v>
      </c>
      <c r="I347" s="43">
        <v>2.5999999999999999E-3</v>
      </c>
      <c r="J347" s="43">
        <v>9.5010000000000008E-3</v>
      </c>
      <c r="K347" s="43">
        <v>1.4999999999999999E-4</v>
      </c>
      <c r="L347" s="43">
        <v>7.8600000000000007E-3</v>
      </c>
      <c r="M347" s="43">
        <v>7.3999999999999999E-4</v>
      </c>
      <c r="N347" s="42">
        <v>0.32593</v>
      </c>
      <c r="O347" s="23"/>
      <c r="P347" s="44">
        <v>60.96</v>
      </c>
      <c r="Q347" s="44">
        <v>0.97</v>
      </c>
      <c r="R347" s="44">
        <v>66.8</v>
      </c>
      <c r="S347" s="44">
        <v>2.5</v>
      </c>
      <c r="T347" s="44">
        <v>301</v>
      </c>
      <c r="U347" s="44">
        <v>64</v>
      </c>
      <c r="V347" s="45">
        <f t="shared" si="29"/>
        <v>60.96</v>
      </c>
      <c r="W347" s="45">
        <f t="shared" si="30"/>
        <v>0.97</v>
      </c>
      <c r="X347" s="26"/>
      <c r="Y347" s="46">
        <f t="shared" si="31"/>
        <v>8.7425149700598759</v>
      </c>
    </row>
    <row r="348" spans="1:25" s="11" customFormat="1" ht="15.75">
      <c r="A348" s="41" t="s">
        <v>52</v>
      </c>
      <c r="B348" s="41">
        <v>6790</v>
      </c>
      <c r="C348" s="41">
        <v>181.6</v>
      </c>
      <c r="D348" s="42">
        <f t="shared" si="28"/>
        <v>2.674521354933726E-2</v>
      </c>
      <c r="E348" s="16"/>
      <c r="F348" s="43">
        <v>5.8200000000000002E-2</v>
      </c>
      <c r="G348" s="43">
        <v>2.7000000000000001E-3</v>
      </c>
      <c r="H348" s="43">
        <v>7.2999999999999995E-2</v>
      </c>
      <c r="I348" s="43">
        <v>6.4999999999999997E-3</v>
      </c>
      <c r="J348" s="43">
        <v>9.1599999999999997E-3</v>
      </c>
      <c r="K348" s="43">
        <v>4.2000000000000002E-4</v>
      </c>
      <c r="L348" s="43">
        <v>1.1599999999999999E-2</v>
      </c>
      <c r="M348" s="43">
        <v>1.4E-3</v>
      </c>
      <c r="N348" s="42">
        <v>-0.38812999999999998</v>
      </c>
      <c r="O348" s="23"/>
      <c r="P348" s="44">
        <v>58.8</v>
      </c>
      <c r="Q348" s="44">
        <v>2.7</v>
      </c>
      <c r="R348" s="44">
        <v>71.599999999999994</v>
      </c>
      <c r="S348" s="44">
        <v>6.1</v>
      </c>
      <c r="T348" s="44">
        <v>530</v>
      </c>
      <c r="U348" s="44">
        <v>110</v>
      </c>
      <c r="V348" s="45">
        <f t="shared" si="29"/>
        <v>58.8</v>
      </c>
      <c r="W348" s="45">
        <f t="shared" si="30"/>
        <v>2.7</v>
      </c>
      <c r="X348" s="26"/>
      <c r="Y348" s="46">
        <f t="shared" si="31"/>
        <v>17.877094972067038</v>
      </c>
    </row>
    <row r="349" spans="1:25" s="11" customFormat="1" ht="15.75">
      <c r="A349" s="41" t="s">
        <v>53</v>
      </c>
      <c r="B349" s="41">
        <v>2370</v>
      </c>
      <c r="C349" s="41">
        <v>27.1</v>
      </c>
      <c r="D349" s="42">
        <f t="shared" si="28"/>
        <v>1.1434599156118145E-2</v>
      </c>
      <c r="E349" s="16"/>
      <c r="F349" s="43">
        <v>4.5699999999999998E-2</v>
      </c>
      <c r="G349" s="43">
        <v>1.6000000000000001E-3</v>
      </c>
      <c r="H349" s="43">
        <v>6.5299999999999997E-2</v>
      </c>
      <c r="I349" s="43">
        <v>2.5999999999999999E-3</v>
      </c>
      <c r="J349" s="43">
        <v>1.0392E-2</v>
      </c>
      <c r="K349" s="43">
        <v>1.8000000000000001E-4</v>
      </c>
      <c r="L349" s="43">
        <v>3.8999999999999998E-3</v>
      </c>
      <c r="M349" s="43">
        <v>5.1000000000000004E-4</v>
      </c>
      <c r="N349" s="42">
        <v>0.16345000000000001</v>
      </c>
      <c r="O349" s="23"/>
      <c r="P349" s="44">
        <v>66.650000000000006</v>
      </c>
      <c r="Q349" s="44">
        <v>1.2</v>
      </c>
      <c r="R349" s="44">
        <v>64.3</v>
      </c>
      <c r="S349" s="44">
        <v>2.5</v>
      </c>
      <c r="T349" s="44">
        <v>-9</v>
      </c>
      <c r="U349" s="44">
        <v>74</v>
      </c>
      <c r="V349" s="45">
        <f t="shared" si="29"/>
        <v>66.650000000000006</v>
      </c>
      <c r="W349" s="45">
        <f t="shared" si="30"/>
        <v>1.2</v>
      </c>
      <c r="X349" s="26"/>
      <c r="Y349" s="46">
        <f t="shared" si="31"/>
        <v>-3.6547433903577118</v>
      </c>
    </row>
    <row r="350" spans="1:25" s="11" customFormat="1" ht="15.75">
      <c r="A350" s="41" t="s">
        <v>54</v>
      </c>
      <c r="B350" s="41">
        <v>578</v>
      </c>
      <c r="C350" s="41">
        <v>107.9</v>
      </c>
      <c r="D350" s="42">
        <f t="shared" si="28"/>
        <v>0.18667820069204152</v>
      </c>
      <c r="E350" s="16"/>
      <c r="F350" s="43">
        <v>9.3299999999999994E-2</v>
      </c>
      <c r="G350" s="43">
        <v>2.2000000000000001E-3</v>
      </c>
      <c r="H350" s="43">
        <v>2.7919999999999998</v>
      </c>
      <c r="I350" s="43">
        <v>8.5000000000000006E-2</v>
      </c>
      <c r="J350" s="43">
        <v>0.21879999999999999</v>
      </c>
      <c r="K350" s="43">
        <v>4.1000000000000003E-3</v>
      </c>
      <c r="L350" s="43">
        <v>6.6799999999999998E-2</v>
      </c>
      <c r="M350" s="43">
        <v>2.5999999999999999E-3</v>
      </c>
      <c r="N350" s="42">
        <v>0.24765000000000001</v>
      </c>
      <c r="O350" s="23"/>
      <c r="P350" s="44">
        <v>1276</v>
      </c>
      <c r="Q350" s="44">
        <v>21</v>
      </c>
      <c r="R350" s="44">
        <v>1353.2</v>
      </c>
      <c r="S350" s="44">
        <v>23</v>
      </c>
      <c r="T350" s="44">
        <v>1492</v>
      </c>
      <c r="U350" s="44">
        <v>45</v>
      </c>
      <c r="V350" s="45">
        <f t="shared" si="29"/>
        <v>1276</v>
      </c>
      <c r="W350" s="45">
        <f t="shared" si="30"/>
        <v>21</v>
      </c>
      <c r="X350" s="26"/>
      <c r="Y350" s="46">
        <f t="shared" si="31"/>
        <v>5.7049955660656257</v>
      </c>
    </row>
    <row r="351" spans="1:25" s="11" customFormat="1" ht="15.75">
      <c r="A351" s="41" t="s">
        <v>55</v>
      </c>
      <c r="B351" s="41">
        <v>3975</v>
      </c>
      <c r="C351" s="41">
        <v>104.1</v>
      </c>
      <c r="D351" s="42">
        <f t="shared" si="28"/>
        <v>2.6188679245283019E-2</v>
      </c>
      <c r="E351" s="16"/>
      <c r="F351" s="43">
        <v>5.7799999999999997E-2</v>
      </c>
      <c r="G351" s="43">
        <v>3.7000000000000002E-3</v>
      </c>
      <c r="H351" s="43">
        <v>7.7100000000000002E-2</v>
      </c>
      <c r="I351" s="43">
        <v>5.1999999999999998E-3</v>
      </c>
      <c r="J351" s="43">
        <v>9.7199999999999995E-3</v>
      </c>
      <c r="K351" s="43">
        <v>1.9000000000000001E-4</v>
      </c>
      <c r="L351" s="43">
        <v>1.44E-2</v>
      </c>
      <c r="M351" s="43">
        <v>3.8999999999999998E-3</v>
      </c>
      <c r="N351" s="42">
        <v>0.52088000000000001</v>
      </c>
      <c r="O351" s="23"/>
      <c r="P351" s="44">
        <v>62.35</v>
      </c>
      <c r="Q351" s="44">
        <v>1.2</v>
      </c>
      <c r="R351" s="44">
        <v>75.3</v>
      </c>
      <c r="S351" s="44">
        <v>4.9000000000000004</v>
      </c>
      <c r="T351" s="44">
        <v>490</v>
      </c>
      <c r="U351" s="44">
        <v>130</v>
      </c>
      <c r="V351" s="45">
        <f t="shared" si="29"/>
        <v>62.35</v>
      </c>
      <c r="W351" s="45">
        <f t="shared" si="30"/>
        <v>1.2</v>
      </c>
      <c r="X351" s="26"/>
      <c r="Y351" s="46">
        <f t="shared" si="31"/>
        <v>17.19787516600265</v>
      </c>
    </row>
    <row r="352" spans="1:25" s="11" customFormat="1" ht="15.75">
      <c r="A352" s="41" t="s">
        <v>56</v>
      </c>
      <c r="B352" s="41">
        <v>3050</v>
      </c>
      <c r="C352" s="41">
        <v>27.6</v>
      </c>
      <c r="D352" s="42">
        <f t="shared" si="28"/>
        <v>9.0491803278688523E-3</v>
      </c>
      <c r="E352" s="16"/>
      <c r="F352" s="43">
        <v>4.7800000000000002E-2</v>
      </c>
      <c r="G352" s="43">
        <v>1.6999999999999999E-3</v>
      </c>
      <c r="H352" s="43">
        <v>5.4100000000000002E-2</v>
      </c>
      <c r="I352" s="43">
        <v>2.0999999999999999E-3</v>
      </c>
      <c r="J352" s="43">
        <v>8.1849999999999996E-3</v>
      </c>
      <c r="K352" s="43">
        <v>1.3999999999999999E-4</v>
      </c>
      <c r="L352" s="43">
        <v>4.1000000000000003E-3</v>
      </c>
      <c r="M352" s="43">
        <v>1.4E-3</v>
      </c>
      <c r="N352" s="42">
        <v>0.10822</v>
      </c>
      <c r="O352" s="23"/>
      <c r="P352" s="44">
        <v>52.55</v>
      </c>
      <c r="Q352" s="44">
        <v>0.92</v>
      </c>
      <c r="R352" s="44">
        <v>53.5</v>
      </c>
      <c r="S352" s="44">
        <v>2</v>
      </c>
      <c r="T352" s="44">
        <v>86</v>
      </c>
      <c r="U352" s="44">
        <v>78</v>
      </c>
      <c r="V352" s="45">
        <f t="shared" si="29"/>
        <v>52.55</v>
      </c>
      <c r="W352" s="45">
        <f t="shared" si="30"/>
        <v>0.92</v>
      </c>
      <c r="X352" s="26"/>
      <c r="Y352" s="46">
        <f t="shared" si="31"/>
        <v>1.7757009345794446</v>
      </c>
    </row>
    <row r="353" spans="1:25" s="11" customFormat="1" ht="15.75">
      <c r="A353" s="41" t="s">
        <v>57</v>
      </c>
      <c r="B353" s="41">
        <v>4110</v>
      </c>
      <c r="C353" s="41">
        <v>128.1</v>
      </c>
      <c r="D353" s="42">
        <f t="shared" si="28"/>
        <v>3.1167883211678831E-2</v>
      </c>
      <c r="E353" s="16"/>
      <c r="F353" s="43">
        <v>4.9299999999999997E-2</v>
      </c>
      <c r="G353" s="43">
        <v>2.5000000000000001E-3</v>
      </c>
      <c r="H353" s="43">
        <v>6.2199999999999998E-2</v>
      </c>
      <c r="I353" s="43">
        <v>3.3E-3</v>
      </c>
      <c r="J353" s="43">
        <v>9.0900000000000009E-3</v>
      </c>
      <c r="K353" s="43">
        <v>1.4999999999999999E-4</v>
      </c>
      <c r="L353" s="43">
        <v>4.2100000000000002E-3</v>
      </c>
      <c r="M353" s="43">
        <v>2E-3</v>
      </c>
      <c r="N353" s="42">
        <v>0.34883999999999998</v>
      </c>
      <c r="O353" s="23"/>
      <c r="P353" s="44">
        <v>58.3</v>
      </c>
      <c r="Q353" s="44">
        <v>0.97</v>
      </c>
      <c r="R353" s="44">
        <v>61.3</v>
      </c>
      <c r="S353" s="44">
        <v>3.1</v>
      </c>
      <c r="T353" s="44">
        <v>158</v>
      </c>
      <c r="U353" s="44">
        <v>96</v>
      </c>
      <c r="V353" s="45">
        <f t="shared" si="29"/>
        <v>58.3</v>
      </c>
      <c r="W353" s="45">
        <f t="shared" si="30"/>
        <v>0.97</v>
      </c>
      <c r="X353" s="26"/>
      <c r="Y353" s="46">
        <f t="shared" si="31"/>
        <v>4.8939641109298533</v>
      </c>
    </row>
    <row r="354" spans="1:25" s="11" customFormat="1" ht="15.75">
      <c r="A354" s="41" t="s">
        <v>58</v>
      </c>
      <c r="B354" s="41">
        <v>6740</v>
      </c>
      <c r="C354" s="41">
        <v>186</v>
      </c>
      <c r="D354" s="42">
        <f t="shared" si="28"/>
        <v>2.7596439169139467E-2</v>
      </c>
      <c r="E354" s="16"/>
      <c r="F354" s="43">
        <v>4.8300000000000003E-2</v>
      </c>
      <c r="G354" s="43">
        <v>1.5E-3</v>
      </c>
      <c r="H354" s="43">
        <v>5.9799999999999999E-2</v>
      </c>
      <c r="I354" s="43">
        <v>2.2000000000000001E-3</v>
      </c>
      <c r="J354" s="43">
        <v>9.1800000000000007E-3</v>
      </c>
      <c r="K354" s="43">
        <v>1.7000000000000001E-4</v>
      </c>
      <c r="L354" s="43">
        <v>2.8800000000000002E-3</v>
      </c>
      <c r="M354" s="43">
        <v>3.4000000000000002E-4</v>
      </c>
      <c r="N354" s="42">
        <v>0.54261999999999999</v>
      </c>
      <c r="O354" s="23"/>
      <c r="P354" s="44">
        <v>58.88</v>
      </c>
      <c r="Q354" s="44">
        <v>1.1000000000000001</v>
      </c>
      <c r="R354" s="44">
        <v>58.9</v>
      </c>
      <c r="S354" s="44">
        <v>2.1</v>
      </c>
      <c r="T354" s="44">
        <v>110</v>
      </c>
      <c r="U354" s="44">
        <v>69</v>
      </c>
      <c r="V354" s="45">
        <f t="shared" si="29"/>
        <v>58.88</v>
      </c>
      <c r="W354" s="45">
        <f t="shared" si="30"/>
        <v>1.1000000000000001</v>
      </c>
      <c r="X354" s="26"/>
      <c r="Y354" s="46">
        <f t="shared" si="31"/>
        <v>3.3955857385392224E-2</v>
      </c>
    </row>
    <row r="355" spans="1:25" s="11" customFormat="1" ht="15.75">
      <c r="A355" s="41" t="s">
        <v>59</v>
      </c>
      <c r="B355" s="41">
        <v>5180</v>
      </c>
      <c r="C355" s="41">
        <v>74.400000000000006</v>
      </c>
      <c r="D355" s="42">
        <f t="shared" si="28"/>
        <v>1.4362934362934364E-2</v>
      </c>
      <c r="E355" s="16"/>
      <c r="F355" s="43">
        <v>4.7699999999999999E-2</v>
      </c>
      <c r="G355" s="43">
        <v>1.5E-3</v>
      </c>
      <c r="H355" s="43">
        <v>5.9900000000000002E-2</v>
      </c>
      <c r="I355" s="43">
        <v>2.0999999999999999E-3</v>
      </c>
      <c r="J355" s="43">
        <v>9.1339999999999998E-3</v>
      </c>
      <c r="K355" s="43">
        <v>1.6000000000000001E-4</v>
      </c>
      <c r="L355" s="43">
        <v>4.13E-3</v>
      </c>
      <c r="M355" s="43">
        <v>5.9999999999999995E-4</v>
      </c>
      <c r="N355" s="42">
        <v>-9.2559000000000002E-2</v>
      </c>
      <c r="O355" s="23"/>
      <c r="P355" s="44">
        <v>58.61</v>
      </c>
      <c r="Q355" s="44">
        <v>0.99</v>
      </c>
      <c r="R355" s="44">
        <v>59</v>
      </c>
      <c r="S355" s="44">
        <v>2</v>
      </c>
      <c r="T355" s="44">
        <v>90</v>
      </c>
      <c r="U355" s="44">
        <v>73</v>
      </c>
      <c r="V355" s="45">
        <f t="shared" si="29"/>
        <v>58.61</v>
      </c>
      <c r="W355" s="45">
        <f t="shared" si="30"/>
        <v>0.99</v>
      </c>
      <c r="X355" s="26"/>
      <c r="Y355" s="46">
        <f t="shared" si="31"/>
        <v>0.66101694915254339</v>
      </c>
    </row>
    <row r="356" spans="1:25" s="11" customFormat="1" ht="15.75">
      <c r="A356" s="41" t="s">
        <v>60</v>
      </c>
      <c r="B356" s="41">
        <v>3877</v>
      </c>
      <c r="C356" s="41">
        <v>46.43</v>
      </c>
      <c r="D356" s="42">
        <f t="shared" si="28"/>
        <v>1.1975754449316482E-2</v>
      </c>
      <c r="E356" s="16"/>
      <c r="F356" s="43">
        <v>4.7079999999999997E-2</v>
      </c>
      <c r="G356" s="43">
        <v>1.4E-3</v>
      </c>
      <c r="H356" s="43">
        <v>6.13E-2</v>
      </c>
      <c r="I356" s="43">
        <v>2.0999999999999999E-3</v>
      </c>
      <c r="J356" s="43">
        <v>9.4249999999999994E-3</v>
      </c>
      <c r="K356" s="43">
        <v>1.7000000000000001E-4</v>
      </c>
      <c r="L356" s="43">
        <v>2.8999999999999998E-3</v>
      </c>
      <c r="M356" s="43">
        <v>4.4000000000000002E-4</v>
      </c>
      <c r="N356" s="42">
        <v>0.42930000000000001</v>
      </c>
      <c r="O356" s="23"/>
      <c r="P356" s="44">
        <v>60.47</v>
      </c>
      <c r="Q356" s="44">
        <v>1.1000000000000001</v>
      </c>
      <c r="R356" s="44">
        <v>60.4</v>
      </c>
      <c r="S356" s="44">
        <v>2</v>
      </c>
      <c r="T356" s="44">
        <v>53</v>
      </c>
      <c r="U356" s="44">
        <v>65</v>
      </c>
      <c r="V356" s="45">
        <f t="shared" si="29"/>
        <v>60.47</v>
      </c>
      <c r="W356" s="45">
        <f t="shared" si="30"/>
        <v>1.1000000000000001</v>
      </c>
      <c r="X356" s="26"/>
      <c r="Y356" s="46">
        <f t="shared" si="31"/>
        <v>-0.1158940397350998</v>
      </c>
    </row>
    <row r="357" spans="1:25" s="11" customFormat="1" ht="15.75">
      <c r="A357" s="41" t="s">
        <v>61</v>
      </c>
      <c r="B357" s="41">
        <v>5740</v>
      </c>
      <c r="C357" s="41">
        <v>90.8</v>
      </c>
      <c r="D357" s="42">
        <f t="shared" si="28"/>
        <v>1.5818815331010452E-2</v>
      </c>
      <c r="E357" s="16"/>
      <c r="F357" s="43">
        <v>4.6300000000000001E-2</v>
      </c>
      <c r="G357" s="43">
        <v>1.2999999999999999E-3</v>
      </c>
      <c r="H357" s="43">
        <v>6.1600000000000002E-2</v>
      </c>
      <c r="I357" s="43">
        <v>2.2000000000000001E-3</v>
      </c>
      <c r="J357" s="43">
        <v>9.5999999999999992E-3</v>
      </c>
      <c r="K357" s="43">
        <v>1.8000000000000001E-4</v>
      </c>
      <c r="L357" s="43">
        <v>3.5300000000000002E-3</v>
      </c>
      <c r="M357" s="43">
        <v>3.5E-4</v>
      </c>
      <c r="N357" s="42">
        <v>0.52447999999999995</v>
      </c>
      <c r="O357" s="23"/>
      <c r="P357" s="44">
        <v>61.61</v>
      </c>
      <c r="Q357" s="44">
        <v>1.1000000000000001</v>
      </c>
      <c r="R357" s="44">
        <v>60.7</v>
      </c>
      <c r="S357" s="44">
        <v>2.1</v>
      </c>
      <c r="T357" s="44">
        <v>19</v>
      </c>
      <c r="U357" s="44">
        <v>62</v>
      </c>
      <c r="V357" s="45">
        <f t="shared" si="29"/>
        <v>61.61</v>
      </c>
      <c r="W357" s="45">
        <f t="shared" si="30"/>
        <v>1.1000000000000001</v>
      </c>
      <c r="X357" s="26"/>
      <c r="Y357" s="46">
        <f t="shared" si="31"/>
        <v>-1.4991762767709993</v>
      </c>
    </row>
    <row r="358" spans="1:25" s="11" customFormat="1" ht="15.75">
      <c r="A358" s="41" t="s">
        <v>62</v>
      </c>
      <c r="B358" s="41">
        <v>4840</v>
      </c>
      <c r="C358" s="41">
        <v>106.4</v>
      </c>
      <c r="D358" s="42">
        <f t="shared" si="28"/>
        <v>2.1983471074380166E-2</v>
      </c>
      <c r="E358" s="16"/>
      <c r="F358" s="43">
        <v>5.0999999999999997E-2</v>
      </c>
      <c r="G358" s="43">
        <v>2.8E-3</v>
      </c>
      <c r="H358" s="43">
        <v>6.6500000000000004E-2</v>
      </c>
      <c r="I358" s="43">
        <v>5.0000000000000001E-3</v>
      </c>
      <c r="J358" s="43">
        <v>9.5060000000000006E-3</v>
      </c>
      <c r="K358" s="43">
        <v>1.7000000000000001E-4</v>
      </c>
      <c r="L358" s="43">
        <v>7.1300000000000001E-3</v>
      </c>
      <c r="M358" s="43">
        <v>5.0000000000000001E-3</v>
      </c>
      <c r="N358" s="42">
        <v>0.1278</v>
      </c>
      <c r="O358" s="23"/>
      <c r="P358" s="44">
        <v>60.99</v>
      </c>
      <c r="Q358" s="44">
        <v>1.1000000000000001</v>
      </c>
      <c r="R358" s="44">
        <v>65.400000000000006</v>
      </c>
      <c r="S358" s="44">
        <v>4.5999999999999996</v>
      </c>
      <c r="T358" s="44">
        <v>235</v>
      </c>
      <c r="U358" s="44">
        <v>97</v>
      </c>
      <c r="V358" s="45">
        <f t="shared" si="29"/>
        <v>60.99</v>
      </c>
      <c r="W358" s="45">
        <f t="shared" si="30"/>
        <v>1.1000000000000001</v>
      </c>
      <c r="X358" s="26"/>
      <c r="Y358" s="46">
        <f t="shared" si="31"/>
        <v>6.7431192660550501</v>
      </c>
    </row>
    <row r="359" spans="1:25" s="11" customFormat="1" ht="15.75">
      <c r="A359" s="41" t="s">
        <v>63</v>
      </c>
      <c r="B359" s="41">
        <v>2010</v>
      </c>
      <c r="C359" s="41">
        <v>20.9</v>
      </c>
      <c r="D359" s="42">
        <f t="shared" si="28"/>
        <v>1.0398009950248756E-2</v>
      </c>
      <c r="E359" s="16"/>
      <c r="F359" s="43">
        <v>4.7699999999999999E-2</v>
      </c>
      <c r="G359" s="43">
        <v>1.6999999999999999E-3</v>
      </c>
      <c r="H359" s="43">
        <v>5.9299999999999999E-2</v>
      </c>
      <c r="I359" s="43">
        <v>2.5000000000000001E-3</v>
      </c>
      <c r="J359" s="43">
        <v>9.0699999999999999E-3</v>
      </c>
      <c r="K359" s="43">
        <v>1.9000000000000001E-4</v>
      </c>
      <c r="L359" s="43">
        <v>3.0599999999999998E-3</v>
      </c>
      <c r="M359" s="43">
        <v>5.9000000000000003E-4</v>
      </c>
      <c r="N359" s="42">
        <v>0.63658999999999999</v>
      </c>
      <c r="O359" s="23"/>
      <c r="P359" s="44">
        <v>58.22</v>
      </c>
      <c r="Q359" s="44">
        <v>1.2</v>
      </c>
      <c r="R359" s="44">
        <v>58.4</v>
      </c>
      <c r="S359" s="44">
        <v>2.4</v>
      </c>
      <c r="T359" s="44">
        <v>81</v>
      </c>
      <c r="U359" s="44">
        <v>79</v>
      </c>
      <c r="V359" s="45">
        <f t="shared" si="29"/>
        <v>58.22</v>
      </c>
      <c r="W359" s="45">
        <f t="shared" si="30"/>
        <v>1.2</v>
      </c>
      <c r="X359" s="26"/>
      <c r="Y359" s="46">
        <f t="shared" si="31"/>
        <v>0.30821917808219129</v>
      </c>
    </row>
    <row r="360" spans="1:25" s="11" customFormat="1" ht="15.75">
      <c r="A360" s="41" t="s">
        <v>64</v>
      </c>
      <c r="B360" s="41">
        <v>7220</v>
      </c>
      <c r="C360" s="41">
        <v>106.9</v>
      </c>
      <c r="D360" s="42">
        <f t="shared" si="28"/>
        <v>1.4806094182825486E-2</v>
      </c>
      <c r="E360" s="16"/>
      <c r="F360" s="43">
        <v>4.7140000000000001E-2</v>
      </c>
      <c r="G360" s="43">
        <v>1.4E-3</v>
      </c>
      <c r="H360" s="43">
        <v>6.2600000000000003E-2</v>
      </c>
      <c r="I360" s="43">
        <v>2.3999999999999998E-3</v>
      </c>
      <c r="J360" s="43">
        <v>9.6699999999999998E-3</v>
      </c>
      <c r="K360" s="43">
        <v>2.0000000000000001E-4</v>
      </c>
      <c r="L360" s="43">
        <v>4.4999999999999997E-3</v>
      </c>
      <c r="M360" s="43">
        <v>5.0000000000000001E-4</v>
      </c>
      <c r="N360" s="42">
        <v>0.63593999999999995</v>
      </c>
      <c r="O360" s="23"/>
      <c r="P360" s="44">
        <v>62.01</v>
      </c>
      <c r="Q360" s="44">
        <v>1.3</v>
      </c>
      <c r="R360" s="44">
        <v>61.6</v>
      </c>
      <c r="S360" s="44">
        <v>2.2000000000000002</v>
      </c>
      <c r="T360" s="44">
        <v>55</v>
      </c>
      <c r="U360" s="44">
        <v>66</v>
      </c>
      <c r="V360" s="45">
        <f t="shared" si="29"/>
        <v>62.01</v>
      </c>
      <c r="W360" s="45">
        <f t="shared" si="30"/>
        <v>1.3</v>
      </c>
      <c r="X360" s="26"/>
      <c r="Y360" s="46">
        <f t="shared" si="31"/>
        <v>-0.66558441558441006</v>
      </c>
    </row>
    <row r="361" spans="1:25" s="11" customFormat="1" ht="15.75">
      <c r="A361" s="41" t="s">
        <v>65</v>
      </c>
      <c r="B361" s="41">
        <v>106.3</v>
      </c>
      <c r="C361" s="41">
        <v>41.2</v>
      </c>
      <c r="D361" s="42">
        <f t="shared" si="28"/>
        <v>0.38758231420507999</v>
      </c>
      <c r="E361" s="16"/>
      <c r="F361" s="43">
        <v>5.0299999999999997E-2</v>
      </c>
      <c r="G361" s="43">
        <v>3.3999999999999998E-3</v>
      </c>
      <c r="H361" s="43">
        <v>0.13300000000000001</v>
      </c>
      <c r="I361" s="43">
        <v>1.2E-2</v>
      </c>
      <c r="J361" s="43">
        <v>1.9210000000000001E-2</v>
      </c>
      <c r="K361" s="43">
        <v>1.1999999999999999E-3</v>
      </c>
      <c r="L361" s="43">
        <v>5.9800000000000001E-3</v>
      </c>
      <c r="M361" s="43">
        <v>4.8999999999999998E-4</v>
      </c>
      <c r="N361" s="42">
        <v>0.29981000000000002</v>
      </c>
      <c r="O361" s="23"/>
      <c r="P361" s="44">
        <v>122.6</v>
      </c>
      <c r="Q361" s="44">
        <v>7.4</v>
      </c>
      <c r="R361" s="44">
        <v>126</v>
      </c>
      <c r="S361" s="44">
        <v>11</v>
      </c>
      <c r="T361" s="44">
        <v>160</v>
      </c>
      <c r="U361" s="44">
        <v>140</v>
      </c>
      <c r="V361" s="45">
        <f t="shared" si="29"/>
        <v>122.6</v>
      </c>
      <c r="W361" s="45">
        <f t="shared" si="30"/>
        <v>7.4</v>
      </c>
      <c r="X361" s="26"/>
      <c r="Y361" s="46">
        <f t="shared" si="31"/>
        <v>2.698412698412703</v>
      </c>
    </row>
    <row r="362" spans="1:25" s="11" customFormat="1" ht="15.75">
      <c r="A362" s="41" t="s">
        <v>66</v>
      </c>
      <c r="B362" s="41">
        <v>215</v>
      </c>
      <c r="C362" s="41">
        <v>37.43</v>
      </c>
      <c r="D362" s="42">
        <f t="shared" si="28"/>
        <v>0.17409302325581394</v>
      </c>
      <c r="E362" s="16"/>
      <c r="F362" s="43">
        <v>4.9099999999999998E-2</v>
      </c>
      <c r="G362" s="43">
        <v>3.0000000000000001E-3</v>
      </c>
      <c r="H362" s="43">
        <v>0.13100000000000001</v>
      </c>
      <c r="I362" s="43">
        <v>8.6999999999999994E-3</v>
      </c>
      <c r="J362" s="43">
        <v>1.8890000000000001E-2</v>
      </c>
      <c r="K362" s="43">
        <v>7.1000000000000002E-4</v>
      </c>
      <c r="L362" s="43">
        <v>7.6099999999999996E-3</v>
      </c>
      <c r="M362" s="43">
        <v>5.8E-4</v>
      </c>
      <c r="N362" s="42">
        <v>0.40157999999999999</v>
      </c>
      <c r="O362" s="23"/>
      <c r="P362" s="44">
        <v>120.6</v>
      </c>
      <c r="Q362" s="44">
        <v>4.3</v>
      </c>
      <c r="R362" s="44">
        <v>124.5</v>
      </c>
      <c r="S362" s="44">
        <v>7.8</v>
      </c>
      <c r="T362" s="44">
        <v>130</v>
      </c>
      <c r="U362" s="44">
        <v>130</v>
      </c>
      <c r="V362" s="45">
        <f t="shared" si="29"/>
        <v>120.6</v>
      </c>
      <c r="W362" s="45">
        <f t="shared" si="30"/>
        <v>4.3</v>
      </c>
      <c r="X362" s="26"/>
      <c r="Y362" s="46">
        <f t="shared" si="31"/>
        <v>3.1325301204819325</v>
      </c>
    </row>
    <row r="363" spans="1:25" s="11" customFormat="1" ht="15.75">
      <c r="A363" s="41" t="s">
        <v>67</v>
      </c>
      <c r="B363" s="41">
        <v>2536</v>
      </c>
      <c r="C363" s="41">
        <v>32.5</v>
      </c>
      <c r="D363" s="42">
        <f t="shared" si="28"/>
        <v>1.2815457413249211E-2</v>
      </c>
      <c r="E363" s="16"/>
      <c r="F363" s="43">
        <v>4.6699999999999998E-2</v>
      </c>
      <c r="G363" s="43">
        <v>1.6000000000000001E-3</v>
      </c>
      <c r="H363" s="43">
        <v>6.0600000000000001E-2</v>
      </c>
      <c r="I363" s="43">
        <v>2.3E-3</v>
      </c>
      <c r="J363" s="43">
        <v>9.4199999999999996E-3</v>
      </c>
      <c r="K363" s="43">
        <v>1.8000000000000001E-4</v>
      </c>
      <c r="L363" s="43">
        <v>3.32E-3</v>
      </c>
      <c r="M363" s="43">
        <v>5.1000000000000004E-4</v>
      </c>
      <c r="N363" s="42">
        <v>0.45956999999999998</v>
      </c>
      <c r="O363" s="23"/>
      <c r="P363" s="44">
        <v>60.44</v>
      </c>
      <c r="Q363" s="44">
        <v>1.1000000000000001</v>
      </c>
      <c r="R363" s="44">
        <v>59.7</v>
      </c>
      <c r="S363" s="44">
        <v>2.2000000000000002</v>
      </c>
      <c r="T363" s="44">
        <v>35</v>
      </c>
      <c r="U363" s="44">
        <v>74</v>
      </c>
      <c r="V363" s="45">
        <f t="shared" si="29"/>
        <v>60.44</v>
      </c>
      <c r="W363" s="45">
        <f t="shared" si="30"/>
        <v>1.1000000000000001</v>
      </c>
      <c r="X363" s="26"/>
      <c r="Y363" s="46">
        <f t="shared" si="31"/>
        <v>-1.2395309882746983</v>
      </c>
    </row>
    <row r="364" spans="1:25" s="11" customFormat="1" ht="15.75">
      <c r="A364" s="41" t="s">
        <v>68</v>
      </c>
      <c r="B364" s="41">
        <v>4290</v>
      </c>
      <c r="C364" s="41">
        <v>45.6</v>
      </c>
      <c r="D364" s="42">
        <f t="shared" si="28"/>
        <v>1.0629370629370629E-2</v>
      </c>
      <c r="E364" s="16"/>
      <c r="F364" s="43">
        <v>4.7300000000000002E-2</v>
      </c>
      <c r="G364" s="43">
        <v>1.5E-3</v>
      </c>
      <c r="H364" s="43">
        <v>6.2899999999999998E-2</v>
      </c>
      <c r="I364" s="43">
        <v>2.3E-3</v>
      </c>
      <c r="J364" s="43">
        <v>9.6600000000000002E-3</v>
      </c>
      <c r="K364" s="43">
        <v>1.8000000000000001E-4</v>
      </c>
      <c r="L364" s="43">
        <v>3.14E-3</v>
      </c>
      <c r="M364" s="43">
        <v>4.6999999999999999E-4</v>
      </c>
      <c r="N364" s="42">
        <v>0.13652</v>
      </c>
      <c r="O364" s="23"/>
      <c r="P364" s="44">
        <v>61.94</v>
      </c>
      <c r="Q364" s="44">
        <v>1.1000000000000001</v>
      </c>
      <c r="R364" s="44">
        <v>62</v>
      </c>
      <c r="S364" s="44">
        <v>2.1</v>
      </c>
      <c r="T364" s="44">
        <v>64</v>
      </c>
      <c r="U364" s="44">
        <v>70</v>
      </c>
      <c r="V364" s="45">
        <f t="shared" si="29"/>
        <v>61.94</v>
      </c>
      <c r="W364" s="45">
        <f t="shared" si="30"/>
        <v>1.1000000000000001</v>
      </c>
      <c r="X364" s="26"/>
      <c r="Y364" s="46">
        <f t="shared" si="31"/>
        <v>9.6774193548390758E-2</v>
      </c>
    </row>
    <row r="365" spans="1:25" s="11" customFormat="1" ht="15.75">
      <c r="A365" s="41" t="s">
        <v>69</v>
      </c>
      <c r="B365" s="41">
        <v>281</v>
      </c>
      <c r="C365" s="41">
        <v>156.9</v>
      </c>
      <c r="D365" s="42">
        <f t="shared" si="28"/>
        <v>0.55836298932384343</v>
      </c>
      <c r="E365" s="16"/>
      <c r="F365" s="43">
        <v>4.9799999999999997E-2</v>
      </c>
      <c r="G365" s="43">
        <v>2.0999999999999999E-3</v>
      </c>
      <c r="H365" s="43">
        <v>0.26550000000000001</v>
      </c>
      <c r="I365" s="43">
        <v>1.2999999999999999E-2</v>
      </c>
      <c r="J365" s="43">
        <v>3.8719999999999997E-2</v>
      </c>
      <c r="K365" s="43">
        <v>1.1000000000000001E-3</v>
      </c>
      <c r="L365" s="43">
        <v>1.3339999999999999E-2</v>
      </c>
      <c r="M365" s="43">
        <v>6.4000000000000005E-4</v>
      </c>
      <c r="N365" s="42">
        <v>0.20902999999999999</v>
      </c>
      <c r="O365" s="23"/>
      <c r="P365" s="44">
        <v>244.9</v>
      </c>
      <c r="Q365" s="44">
        <v>6.7</v>
      </c>
      <c r="R365" s="44">
        <v>238.9</v>
      </c>
      <c r="S365" s="44">
        <v>10</v>
      </c>
      <c r="T365" s="44">
        <v>194</v>
      </c>
      <c r="U365" s="44">
        <v>91</v>
      </c>
      <c r="V365" s="45">
        <f t="shared" si="29"/>
        <v>244.9</v>
      </c>
      <c r="W365" s="45">
        <f t="shared" si="30"/>
        <v>6.7</v>
      </c>
      <c r="X365" s="26"/>
      <c r="Y365" s="46">
        <f t="shared" si="31"/>
        <v>-2.511511092507325</v>
      </c>
    </row>
    <row r="366" spans="1:25" s="11" customFormat="1" ht="15.75">
      <c r="A366" s="41" t="s">
        <v>70</v>
      </c>
      <c r="B366" s="41">
        <v>3000</v>
      </c>
      <c r="C366" s="41">
        <v>32.4</v>
      </c>
      <c r="D366" s="42">
        <f t="shared" si="28"/>
        <v>1.0799999999999999E-2</v>
      </c>
      <c r="E366" s="16"/>
      <c r="F366" s="43">
        <v>5.4300000000000001E-2</v>
      </c>
      <c r="G366" s="43">
        <v>1.6999999999999999E-3</v>
      </c>
      <c r="H366" s="43">
        <v>7.5999999999999998E-2</v>
      </c>
      <c r="I366" s="43">
        <v>3.3E-3</v>
      </c>
      <c r="J366" s="43">
        <v>1.0290000000000001E-2</v>
      </c>
      <c r="K366" s="43">
        <v>2.7E-4</v>
      </c>
      <c r="L366" s="43">
        <v>2.2100000000000002E-2</v>
      </c>
      <c r="M366" s="43">
        <v>2.0999999999999999E-3</v>
      </c>
      <c r="N366" s="42">
        <v>0.28695999999999999</v>
      </c>
      <c r="O366" s="23"/>
      <c r="P366" s="44">
        <v>65.959999999999994</v>
      </c>
      <c r="Q366" s="44">
        <v>1.7</v>
      </c>
      <c r="R366" s="44">
        <v>74.400000000000006</v>
      </c>
      <c r="S366" s="44">
        <v>3.1</v>
      </c>
      <c r="T366" s="44">
        <v>387</v>
      </c>
      <c r="U366" s="44">
        <v>70</v>
      </c>
      <c r="V366" s="45">
        <f t="shared" si="29"/>
        <v>65.959999999999994</v>
      </c>
      <c r="W366" s="45">
        <f t="shared" si="30"/>
        <v>1.7</v>
      </c>
      <c r="X366" s="26"/>
      <c r="Y366" s="46">
        <f t="shared" si="31"/>
        <v>11.34408602150539</v>
      </c>
    </row>
    <row r="367" spans="1:25" s="11" customFormat="1" ht="15.75">
      <c r="A367" s="41" t="s">
        <v>71</v>
      </c>
      <c r="B367" s="41">
        <v>5740</v>
      </c>
      <c r="C367" s="41">
        <v>87.5</v>
      </c>
      <c r="D367" s="42">
        <f t="shared" si="28"/>
        <v>1.524390243902439E-2</v>
      </c>
      <c r="E367" s="16"/>
      <c r="F367" s="43">
        <v>4.5400000000000003E-2</v>
      </c>
      <c r="G367" s="43">
        <v>1.4E-3</v>
      </c>
      <c r="H367" s="43">
        <v>6.0199999999999997E-2</v>
      </c>
      <c r="I367" s="43">
        <v>4.4000000000000003E-3</v>
      </c>
      <c r="J367" s="43">
        <v>9.6480000000000003E-3</v>
      </c>
      <c r="K367" s="43">
        <v>7.1000000000000002E-4</v>
      </c>
      <c r="L367" s="43">
        <v>3.29E-3</v>
      </c>
      <c r="M367" s="43">
        <v>5.2999999999999998E-4</v>
      </c>
      <c r="N367" s="42">
        <v>0.39709</v>
      </c>
      <c r="O367" s="23"/>
      <c r="P367" s="44">
        <v>61.9</v>
      </c>
      <c r="Q367" s="44">
        <v>4.5</v>
      </c>
      <c r="R367" s="44">
        <v>59.4</v>
      </c>
      <c r="S367" s="44">
        <v>4.2</v>
      </c>
      <c r="T367" s="44">
        <v>-26</v>
      </c>
      <c r="U367" s="44">
        <v>60</v>
      </c>
      <c r="V367" s="45">
        <f t="shared" si="29"/>
        <v>61.9</v>
      </c>
      <c r="W367" s="45">
        <f t="shared" si="30"/>
        <v>4.5</v>
      </c>
      <c r="X367" s="26"/>
      <c r="Y367" s="46">
        <f t="shared" si="31"/>
        <v>-4.2087542087542085</v>
      </c>
    </row>
    <row r="368" spans="1:25" s="11" customFormat="1" ht="15.75">
      <c r="A368" s="41" t="s">
        <v>72</v>
      </c>
      <c r="B368" s="41">
        <v>6008</v>
      </c>
      <c r="C368" s="41">
        <v>139.4</v>
      </c>
      <c r="D368" s="42">
        <f t="shared" si="28"/>
        <v>2.3202396804260988E-2</v>
      </c>
      <c r="E368" s="16"/>
      <c r="F368" s="43">
        <v>4.7469999999999998E-2</v>
      </c>
      <c r="G368" s="43">
        <v>1.4E-3</v>
      </c>
      <c r="H368" s="43">
        <v>6.3600000000000004E-2</v>
      </c>
      <c r="I368" s="43">
        <v>2E-3</v>
      </c>
      <c r="J368" s="43">
        <v>9.6989999999999993E-3</v>
      </c>
      <c r="K368" s="43">
        <v>1.4999999999999999E-4</v>
      </c>
      <c r="L368" s="43">
        <v>3.4399999999999999E-3</v>
      </c>
      <c r="M368" s="43">
        <v>3.2000000000000003E-4</v>
      </c>
      <c r="N368" s="42">
        <v>1.3581999999999999E-3</v>
      </c>
      <c r="O368" s="23"/>
      <c r="P368" s="44">
        <v>62.22</v>
      </c>
      <c r="Q368" s="44">
        <v>0.98</v>
      </c>
      <c r="R368" s="44">
        <v>62.6</v>
      </c>
      <c r="S368" s="44">
        <v>1.9</v>
      </c>
      <c r="T368" s="44">
        <v>71</v>
      </c>
      <c r="U368" s="44">
        <v>64</v>
      </c>
      <c r="V368" s="45">
        <f t="shared" si="29"/>
        <v>62.22</v>
      </c>
      <c r="W368" s="45">
        <f t="shared" si="30"/>
        <v>0.98</v>
      </c>
      <c r="X368" s="26"/>
      <c r="Y368" s="46">
        <f t="shared" si="31"/>
        <v>0.60702875399361433</v>
      </c>
    </row>
    <row r="369" spans="1:25" s="11" customFormat="1" ht="15.75">
      <c r="A369" s="41" t="s">
        <v>73</v>
      </c>
      <c r="B369" s="41">
        <v>5930</v>
      </c>
      <c r="C369" s="41">
        <v>167</v>
      </c>
      <c r="D369" s="42">
        <f t="shared" si="28"/>
        <v>2.8161888701517708E-2</v>
      </c>
      <c r="E369" s="16"/>
      <c r="F369" s="43">
        <v>5.6399999999999999E-2</v>
      </c>
      <c r="G369" s="43">
        <v>2E-3</v>
      </c>
      <c r="H369" s="43">
        <v>7.2099999999999997E-2</v>
      </c>
      <c r="I369" s="43">
        <v>2.8999999999999998E-3</v>
      </c>
      <c r="J369" s="43">
        <v>9.3500000000000007E-3</v>
      </c>
      <c r="K369" s="43">
        <v>1.8000000000000001E-4</v>
      </c>
      <c r="L369" s="43">
        <v>9.4999999999999998E-3</v>
      </c>
      <c r="M369" s="43">
        <v>9.7999999999999997E-4</v>
      </c>
      <c r="N369" s="42">
        <v>0.56374000000000002</v>
      </c>
      <c r="O369" s="23"/>
      <c r="P369" s="44">
        <v>59.97</v>
      </c>
      <c r="Q369" s="44">
        <v>1.2</v>
      </c>
      <c r="R369" s="44">
        <v>70.599999999999994</v>
      </c>
      <c r="S369" s="44">
        <v>2.7</v>
      </c>
      <c r="T369" s="44">
        <v>450</v>
      </c>
      <c r="U369" s="44">
        <v>80</v>
      </c>
      <c r="V369" s="45">
        <f t="shared" si="29"/>
        <v>59.97</v>
      </c>
      <c r="W369" s="45">
        <f t="shared" si="30"/>
        <v>1.2</v>
      </c>
      <c r="X369" s="26"/>
      <c r="Y369" s="46">
        <f t="shared" si="31"/>
        <v>15.056657223796028</v>
      </c>
    </row>
    <row r="370" spans="1:25" s="11" customFormat="1" ht="15.75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</row>
    <row r="371" spans="1:25" s="11" customFormat="1" ht="15.75">
      <c r="A371" s="47" t="s">
        <v>74</v>
      </c>
      <c r="B371" s="33">
        <v>3450</v>
      </c>
      <c r="C371" s="33">
        <v>116</v>
      </c>
      <c r="D371" s="33">
        <v>3.3623188405797103E-2</v>
      </c>
      <c r="E371" s="33"/>
      <c r="F371" s="33">
        <v>5.5599999999999997E-2</v>
      </c>
      <c r="G371" s="33">
        <v>1.9E-2</v>
      </c>
      <c r="H371" s="33">
        <v>6.8900000000000003E-2</v>
      </c>
      <c r="I371" s="33">
        <v>2.8000000000000001E-2</v>
      </c>
      <c r="J371" s="33">
        <v>8.3800000000000003E-3</v>
      </c>
      <c r="K371" s="33">
        <v>2.2000000000000001E-4</v>
      </c>
      <c r="L371" s="33">
        <v>8.0999999999999996E-3</v>
      </c>
      <c r="M371" s="33">
        <v>1.2E-2</v>
      </c>
      <c r="N371" s="33">
        <v>-0.14179</v>
      </c>
      <c r="O371" s="33"/>
      <c r="P371" s="33">
        <v>53.8</v>
      </c>
      <c r="Q371" s="33">
        <v>1.4</v>
      </c>
      <c r="R371" s="33">
        <v>67.599999999999994</v>
      </c>
      <c r="S371" s="33">
        <v>24</v>
      </c>
      <c r="T371" s="33">
        <v>430</v>
      </c>
      <c r="U371" s="33">
        <v>320</v>
      </c>
      <c r="V371" s="33">
        <v>53.8</v>
      </c>
      <c r="W371" s="33">
        <v>1.4</v>
      </c>
      <c r="X371" s="33"/>
      <c r="Y371" s="33">
        <v>20.414201183431953</v>
      </c>
    </row>
    <row r="372" spans="1:25" s="11" customFormat="1" ht="15.75">
      <c r="A372" s="33" t="s">
        <v>42</v>
      </c>
      <c r="B372" s="33">
        <v>402.1</v>
      </c>
      <c r="C372" s="33">
        <v>383</v>
      </c>
      <c r="D372" s="33">
        <v>0.95249937826411335</v>
      </c>
      <c r="E372" s="33"/>
      <c r="F372" s="33">
        <v>5.7299999999999997E-2</v>
      </c>
      <c r="G372" s="33">
        <v>3.0999999999999999E-3</v>
      </c>
      <c r="H372" s="33">
        <v>0.22500000000000001</v>
      </c>
      <c r="I372" s="33">
        <v>1.2999999999999999E-2</v>
      </c>
      <c r="J372" s="33">
        <v>2.7189999999999999E-2</v>
      </c>
      <c r="K372" s="33">
        <v>4.4999999999999999E-4</v>
      </c>
      <c r="L372" s="33">
        <v>8.8800000000000007E-3</v>
      </c>
      <c r="M372" s="33">
        <v>3.6999999999999999E-4</v>
      </c>
      <c r="N372" s="33">
        <v>-0.26146999999999998</v>
      </c>
      <c r="O372" s="33"/>
      <c r="P372" s="33">
        <v>172.9</v>
      </c>
      <c r="Q372" s="33">
        <v>2.8</v>
      </c>
      <c r="R372" s="33">
        <v>205</v>
      </c>
      <c r="S372" s="33">
        <v>10</v>
      </c>
      <c r="T372" s="33">
        <v>470</v>
      </c>
      <c r="U372" s="33">
        <v>120</v>
      </c>
      <c r="V372" s="33">
        <v>172.9</v>
      </c>
      <c r="W372" s="33">
        <v>2.8</v>
      </c>
      <c r="X372" s="33"/>
      <c r="Y372" s="33">
        <v>15.658536585365852</v>
      </c>
    </row>
    <row r="373" spans="1:25" s="11" customFormat="1" ht="15.75">
      <c r="A373" s="33" t="s">
        <v>44</v>
      </c>
      <c r="B373" s="33">
        <v>441</v>
      </c>
      <c r="C373" s="33">
        <v>288</v>
      </c>
      <c r="D373" s="33">
        <v>0.65306122448979587</v>
      </c>
      <c r="E373" s="33"/>
      <c r="F373" s="33">
        <v>4.8300000000000003E-2</v>
      </c>
      <c r="G373" s="33">
        <v>2.5999999999999999E-3</v>
      </c>
      <c r="H373" s="33">
        <v>0.18640000000000001</v>
      </c>
      <c r="I373" s="33">
        <v>9.9000000000000008E-3</v>
      </c>
      <c r="J373" s="33">
        <v>2.7529999999999999E-2</v>
      </c>
      <c r="K373" s="33">
        <v>4.6999999999999999E-4</v>
      </c>
      <c r="L373" s="33">
        <v>8.8599999999999998E-3</v>
      </c>
      <c r="M373" s="33">
        <v>3.6000000000000002E-4</v>
      </c>
      <c r="N373" s="33">
        <v>-2.0499E-2</v>
      </c>
      <c r="O373" s="33"/>
      <c r="P373" s="33">
        <v>175.1</v>
      </c>
      <c r="Q373" s="33">
        <v>3</v>
      </c>
      <c r="R373" s="33">
        <v>174.4</v>
      </c>
      <c r="S373" s="33">
        <v>8.1999999999999993</v>
      </c>
      <c r="T373" s="33">
        <v>130</v>
      </c>
      <c r="U373" s="33">
        <v>120</v>
      </c>
      <c r="V373" s="33">
        <v>175.1</v>
      </c>
      <c r="W373" s="33">
        <v>3</v>
      </c>
      <c r="X373" s="33"/>
      <c r="Y373" s="33">
        <v>-0.40137614678898431</v>
      </c>
    </row>
    <row r="374" spans="1:25" s="11" customFormat="1" ht="15.75">
      <c r="A374" s="33" t="s">
        <v>46</v>
      </c>
      <c r="B374" s="33">
        <v>1004</v>
      </c>
      <c r="C374" s="33">
        <v>1202</v>
      </c>
      <c r="D374" s="33">
        <v>1.1972111553784861</v>
      </c>
      <c r="E374" s="33"/>
      <c r="F374" s="33">
        <v>5.0099999999999999E-2</v>
      </c>
      <c r="G374" s="33">
        <v>2.3E-3</v>
      </c>
      <c r="H374" s="33">
        <v>0.1729</v>
      </c>
      <c r="I374" s="33">
        <v>7.7000000000000002E-3</v>
      </c>
      <c r="J374" s="33">
        <v>2.503E-2</v>
      </c>
      <c r="K374" s="33">
        <v>4.0000000000000002E-4</v>
      </c>
      <c r="L374" s="33">
        <v>7.9299999999999995E-3</v>
      </c>
      <c r="M374" s="33">
        <v>2.9E-4</v>
      </c>
      <c r="N374" s="33">
        <v>0.20433999999999999</v>
      </c>
      <c r="O374" s="33"/>
      <c r="P374" s="33">
        <v>159.30000000000001</v>
      </c>
      <c r="Q374" s="33">
        <v>2.5</v>
      </c>
      <c r="R374" s="33">
        <v>161.9</v>
      </c>
      <c r="S374" s="33">
        <v>6.6</v>
      </c>
      <c r="T374" s="33">
        <v>200</v>
      </c>
      <c r="U374" s="33">
        <v>100</v>
      </c>
      <c r="V374" s="33">
        <v>159.30000000000001</v>
      </c>
      <c r="W374" s="33">
        <v>2.5</v>
      </c>
      <c r="X374" s="33"/>
      <c r="Y374" s="33">
        <v>1.6059295861642955</v>
      </c>
    </row>
    <row r="375" spans="1:25" s="11" customFormat="1" ht="15.75">
      <c r="A375" s="33" t="s">
        <v>48</v>
      </c>
      <c r="B375" s="33">
        <v>531.1</v>
      </c>
      <c r="C375" s="33">
        <v>372.6</v>
      </c>
      <c r="D375" s="33">
        <v>0.70156279420071554</v>
      </c>
      <c r="E375" s="33"/>
      <c r="F375" s="33">
        <v>5.0099999999999999E-2</v>
      </c>
      <c r="G375" s="33">
        <v>2.3999999999999998E-3</v>
      </c>
      <c r="H375" s="33">
        <v>0.17630000000000001</v>
      </c>
      <c r="I375" s="33">
        <v>8.0000000000000002E-3</v>
      </c>
      <c r="J375" s="33">
        <v>2.6210000000000001E-2</v>
      </c>
      <c r="K375" s="33">
        <v>4.2999999999999999E-4</v>
      </c>
      <c r="L375" s="33">
        <v>8.26E-3</v>
      </c>
      <c r="M375" s="33">
        <v>3.3E-4</v>
      </c>
      <c r="N375" s="33">
        <v>-3.9968999999999998E-2</v>
      </c>
      <c r="O375" s="33"/>
      <c r="P375" s="33">
        <v>166.8</v>
      </c>
      <c r="Q375" s="33">
        <v>2.7</v>
      </c>
      <c r="R375" s="33">
        <v>164.8</v>
      </c>
      <c r="S375" s="33">
        <v>7</v>
      </c>
      <c r="T375" s="33">
        <v>213</v>
      </c>
      <c r="U375" s="33">
        <v>110</v>
      </c>
      <c r="V375" s="33">
        <v>166.8</v>
      </c>
      <c r="W375" s="33">
        <v>2.7</v>
      </c>
      <c r="X375" s="33"/>
      <c r="Y375" s="33">
        <v>-1.2135922330097086</v>
      </c>
    </row>
    <row r="376" spans="1:25" s="11" customFormat="1" ht="15.75">
      <c r="A376" s="33" t="s">
        <v>49</v>
      </c>
      <c r="B376" s="33">
        <v>5300</v>
      </c>
      <c r="C376" s="33">
        <v>165</v>
      </c>
      <c r="D376" s="33">
        <v>3.1132075471698113E-2</v>
      </c>
      <c r="E376" s="33"/>
      <c r="F376" s="33">
        <v>6.6199999999999995E-2</v>
      </c>
      <c r="G376" s="33">
        <v>5.0000000000000001E-3</v>
      </c>
      <c r="H376" s="33">
        <v>7.0900000000000005E-2</v>
      </c>
      <c r="I376" s="33">
        <v>5.7999999999999996E-3</v>
      </c>
      <c r="J376" s="33">
        <v>7.9380000000000006E-3</v>
      </c>
      <c r="K376" s="33">
        <v>1.2999999999999999E-4</v>
      </c>
      <c r="L376" s="33">
        <v>1.4800000000000001E-2</v>
      </c>
      <c r="M376" s="33">
        <v>2.8E-3</v>
      </c>
      <c r="N376" s="33">
        <v>0.27729999999999999</v>
      </c>
      <c r="O376" s="33"/>
      <c r="P376" s="33">
        <v>50.97</v>
      </c>
      <c r="Q376" s="33">
        <v>0.81</v>
      </c>
      <c r="R376" s="33">
        <v>69.5</v>
      </c>
      <c r="S376" s="33">
        <v>5.4</v>
      </c>
      <c r="T376" s="33">
        <v>840</v>
      </c>
      <c r="U376" s="33">
        <v>140</v>
      </c>
      <c r="V376" s="33">
        <v>50.97</v>
      </c>
      <c r="W376" s="33">
        <v>0.81</v>
      </c>
      <c r="X376" s="33"/>
      <c r="Y376" s="33">
        <v>26.661870503597122</v>
      </c>
    </row>
    <row r="377" spans="1:25" s="11" customFormat="1" ht="15.75">
      <c r="A377" s="33" t="s">
        <v>50</v>
      </c>
      <c r="B377" s="33">
        <v>2930</v>
      </c>
      <c r="C377" s="33">
        <v>93.1</v>
      </c>
      <c r="D377" s="33">
        <v>3.177474402730375E-2</v>
      </c>
      <c r="E377" s="33"/>
      <c r="F377" s="33">
        <v>4.7600000000000003E-2</v>
      </c>
      <c r="G377" s="33">
        <v>2.2000000000000001E-3</v>
      </c>
      <c r="H377" s="33">
        <v>5.0999999999999997E-2</v>
      </c>
      <c r="I377" s="33">
        <v>2.3999999999999998E-3</v>
      </c>
      <c r="J377" s="33">
        <v>7.7000000000000002E-3</v>
      </c>
      <c r="K377" s="33">
        <v>1.3999999999999999E-4</v>
      </c>
      <c r="L377" s="33">
        <v>2.3500000000000001E-3</v>
      </c>
      <c r="M377" s="33">
        <v>5.2999999999999998E-4</v>
      </c>
      <c r="N377" s="33">
        <v>-9.1832999999999997E-4</v>
      </c>
      <c r="O377" s="33"/>
      <c r="P377" s="33">
        <v>49.44</v>
      </c>
      <c r="Q377" s="33">
        <v>0.89</v>
      </c>
      <c r="R377" s="33">
        <v>50.5</v>
      </c>
      <c r="S377" s="33">
        <v>2.2999999999999998</v>
      </c>
      <c r="T377" s="33">
        <v>97</v>
      </c>
      <c r="U377" s="33">
        <v>100</v>
      </c>
      <c r="V377" s="33">
        <v>49.44</v>
      </c>
      <c r="W377" s="33">
        <v>0.89</v>
      </c>
      <c r="X377" s="33"/>
      <c r="Y377" s="33">
        <v>2.0990099009901035</v>
      </c>
    </row>
    <row r="378" spans="1:25" s="11" customFormat="1" ht="15.75">
      <c r="A378" s="33" t="s">
        <v>51</v>
      </c>
      <c r="B378" s="33">
        <v>347</v>
      </c>
      <c r="C378" s="33">
        <v>194</v>
      </c>
      <c r="D378" s="33">
        <v>0.55907780979827093</v>
      </c>
      <c r="E378" s="33"/>
      <c r="F378" s="33">
        <v>5.8599999999999999E-2</v>
      </c>
      <c r="G378" s="33">
        <v>3.2000000000000002E-3</v>
      </c>
      <c r="H378" s="33">
        <v>0.1903</v>
      </c>
      <c r="I378" s="33">
        <v>0.01</v>
      </c>
      <c r="J378" s="33">
        <v>2.2679999999999999E-2</v>
      </c>
      <c r="K378" s="33">
        <v>4.8999999999999998E-4</v>
      </c>
      <c r="L378" s="33">
        <v>8.2699999999999996E-3</v>
      </c>
      <c r="M378" s="33">
        <v>3.5E-4</v>
      </c>
      <c r="N378" s="33">
        <v>9.5601000000000005E-2</v>
      </c>
      <c r="O378" s="33"/>
      <c r="P378" s="33">
        <v>144.6</v>
      </c>
      <c r="Q378" s="33">
        <v>3.1</v>
      </c>
      <c r="R378" s="33">
        <v>176.7</v>
      </c>
      <c r="S378" s="33">
        <v>8.8000000000000007</v>
      </c>
      <c r="T378" s="33">
        <v>520</v>
      </c>
      <c r="U378" s="33">
        <v>120</v>
      </c>
      <c r="V378" s="33">
        <v>144.6</v>
      </c>
      <c r="W378" s="33">
        <v>3.1</v>
      </c>
      <c r="X378" s="33"/>
      <c r="Y378" s="33">
        <v>18.166383701188455</v>
      </c>
    </row>
    <row r="379" spans="1:25" s="11" customFormat="1" ht="15.75">
      <c r="A379" s="33" t="s">
        <v>52</v>
      </c>
      <c r="B379" s="33">
        <v>4320</v>
      </c>
      <c r="C379" s="33">
        <v>177.8</v>
      </c>
      <c r="D379" s="33">
        <v>4.1157407407407413E-2</v>
      </c>
      <c r="E379" s="33"/>
      <c r="F379" s="33">
        <v>6.2199999999999998E-2</v>
      </c>
      <c r="G379" s="33">
        <v>6.3E-3</v>
      </c>
      <c r="H379" s="33">
        <v>7.5600000000000001E-2</v>
      </c>
      <c r="I379" s="33">
        <v>8.0000000000000002E-3</v>
      </c>
      <c r="J379" s="33">
        <v>8.3999999999999995E-3</v>
      </c>
      <c r="K379" s="33">
        <v>1.4999999999999999E-4</v>
      </c>
      <c r="L379" s="33">
        <v>8.0999999999999996E-3</v>
      </c>
      <c r="M379" s="33">
        <v>2.2000000000000001E-3</v>
      </c>
      <c r="N379" s="33">
        <v>0.22023999999999999</v>
      </c>
      <c r="O379" s="33"/>
      <c r="P379" s="33">
        <v>53.92</v>
      </c>
      <c r="Q379" s="33">
        <v>0.94</v>
      </c>
      <c r="R379" s="33">
        <v>74</v>
      </c>
      <c r="S379" s="33">
        <v>7.3</v>
      </c>
      <c r="T379" s="33">
        <v>672</v>
      </c>
      <c r="U379" s="33">
        <v>150</v>
      </c>
      <c r="V379" s="33">
        <v>53.92</v>
      </c>
      <c r="W379" s="33">
        <v>0.94</v>
      </c>
      <c r="X379" s="33"/>
      <c r="Y379" s="33">
        <v>27.135135135135133</v>
      </c>
    </row>
    <row r="380" spans="1:25" s="11" customFormat="1" ht="15.75">
      <c r="A380" s="33" t="s">
        <v>53</v>
      </c>
      <c r="B380" s="33">
        <v>274</v>
      </c>
      <c r="C380" s="33">
        <v>130.4</v>
      </c>
      <c r="D380" s="33">
        <v>0.47591240875912411</v>
      </c>
      <c r="E380" s="33"/>
      <c r="F380" s="33">
        <v>5.8500000000000003E-2</v>
      </c>
      <c r="G380" s="33">
        <v>6.0000000000000001E-3</v>
      </c>
      <c r="H380" s="33">
        <v>0.22600000000000001</v>
      </c>
      <c r="I380" s="33">
        <v>2.7E-2</v>
      </c>
      <c r="J380" s="33">
        <v>2.699E-2</v>
      </c>
      <c r="K380" s="33">
        <v>7.9000000000000001E-4</v>
      </c>
      <c r="L380" s="33">
        <v>9.6500000000000006E-3</v>
      </c>
      <c r="M380" s="33">
        <v>1E-3</v>
      </c>
      <c r="N380" s="33">
        <v>-0.10317</v>
      </c>
      <c r="O380" s="33"/>
      <c r="P380" s="33">
        <v>171.7</v>
      </c>
      <c r="Q380" s="33">
        <v>4.9000000000000004</v>
      </c>
      <c r="R380" s="33">
        <v>206</v>
      </c>
      <c r="S380" s="33">
        <v>21</v>
      </c>
      <c r="T380" s="33">
        <v>590</v>
      </c>
      <c r="U380" s="33">
        <v>170</v>
      </c>
      <c r="V380" s="33">
        <v>171.7</v>
      </c>
      <c r="W380" s="33">
        <v>4.9000000000000004</v>
      </c>
      <c r="X380" s="33"/>
      <c r="Y380" s="33">
        <v>16.650485436893209</v>
      </c>
    </row>
    <row r="381" spans="1:25" s="11" customFormat="1" ht="15.75">
      <c r="A381" s="33" t="s">
        <v>55</v>
      </c>
      <c r="B381" s="33">
        <v>4920</v>
      </c>
      <c r="C381" s="33">
        <v>223</v>
      </c>
      <c r="D381" s="33">
        <v>4.5325203252032521E-2</v>
      </c>
      <c r="E381" s="33"/>
      <c r="F381" s="33">
        <v>4.7E-2</v>
      </c>
      <c r="G381" s="33">
        <v>2.0999999999999999E-3</v>
      </c>
      <c r="H381" s="33">
        <v>5.4600000000000003E-2</v>
      </c>
      <c r="I381" s="33">
        <v>2.8999999999999998E-3</v>
      </c>
      <c r="J381" s="33">
        <v>8.2000000000000007E-3</v>
      </c>
      <c r="K381" s="33">
        <v>1.4999999999999999E-4</v>
      </c>
      <c r="L381" s="33">
        <v>2.8400000000000001E-3</v>
      </c>
      <c r="M381" s="33">
        <v>5.1000000000000004E-4</v>
      </c>
      <c r="N381" s="33">
        <v>-7.7399999999999997E-2</v>
      </c>
      <c r="O381" s="33"/>
      <c r="P381" s="33">
        <v>52.62</v>
      </c>
      <c r="Q381" s="33">
        <v>0.93</v>
      </c>
      <c r="R381" s="33">
        <v>54</v>
      </c>
      <c r="S381" s="33">
        <v>2.7</v>
      </c>
      <c r="T381" s="33">
        <v>49</v>
      </c>
      <c r="U381" s="33">
        <v>100</v>
      </c>
      <c r="V381" s="33">
        <v>52.62</v>
      </c>
      <c r="W381" s="33">
        <v>0.93</v>
      </c>
      <c r="X381" s="33"/>
      <c r="Y381" s="33">
        <v>2.5555555555555602</v>
      </c>
    </row>
    <row r="382" spans="1:25" s="11" customFormat="1" ht="15.75">
      <c r="A382" s="33" t="s">
        <v>56</v>
      </c>
      <c r="B382" s="33">
        <v>3110</v>
      </c>
      <c r="C382" s="33">
        <v>119</v>
      </c>
      <c r="D382" s="33">
        <v>3.8263665594855306E-2</v>
      </c>
      <c r="E382" s="33"/>
      <c r="F382" s="33">
        <v>5.5399999999999998E-2</v>
      </c>
      <c r="G382" s="33">
        <v>4.1000000000000003E-3</v>
      </c>
      <c r="H382" s="33">
        <v>6.4399999999999999E-2</v>
      </c>
      <c r="I382" s="33">
        <v>4.4999999999999997E-3</v>
      </c>
      <c r="J382" s="33">
        <v>8.09E-3</v>
      </c>
      <c r="K382" s="33">
        <v>1.3999999999999999E-4</v>
      </c>
      <c r="L382" s="33">
        <v>5.8999999999999999E-3</v>
      </c>
      <c r="M382" s="33">
        <v>1.6000000000000001E-3</v>
      </c>
      <c r="N382" s="33">
        <v>-0.30258000000000002</v>
      </c>
      <c r="O382" s="33"/>
      <c r="P382" s="33">
        <v>51.93</v>
      </c>
      <c r="Q382" s="33">
        <v>0.87</v>
      </c>
      <c r="R382" s="33">
        <v>63.3</v>
      </c>
      <c r="S382" s="33">
        <v>4.3</v>
      </c>
      <c r="T382" s="33">
        <v>440</v>
      </c>
      <c r="U382" s="33">
        <v>140</v>
      </c>
      <c r="V382" s="33">
        <v>51.93</v>
      </c>
      <c r="W382" s="33">
        <v>0.87</v>
      </c>
      <c r="X382" s="33"/>
      <c r="Y382" s="33">
        <v>17.962085308056871</v>
      </c>
    </row>
    <row r="383" spans="1:25" s="11" customFormat="1" ht="15.75">
      <c r="A383" s="33" t="s">
        <v>58</v>
      </c>
      <c r="B383" s="33">
        <v>3790</v>
      </c>
      <c r="C383" s="33">
        <v>100</v>
      </c>
      <c r="D383" s="33">
        <v>2.6385224274406333E-2</v>
      </c>
      <c r="E383" s="33"/>
      <c r="F383" s="33">
        <v>4.6300000000000001E-2</v>
      </c>
      <c r="G383" s="33">
        <v>2.0999999999999999E-3</v>
      </c>
      <c r="H383" s="33">
        <v>5.1799999999999999E-2</v>
      </c>
      <c r="I383" s="33">
        <v>2.5999999999999999E-3</v>
      </c>
      <c r="J383" s="33">
        <v>7.8960000000000002E-3</v>
      </c>
      <c r="K383" s="33">
        <v>1.9000000000000001E-4</v>
      </c>
      <c r="L383" s="33">
        <v>3.2000000000000002E-3</v>
      </c>
      <c r="M383" s="33">
        <v>3.2000000000000003E-4</v>
      </c>
      <c r="N383" s="33">
        <v>1.2338999999999999E-2</v>
      </c>
      <c r="O383" s="33"/>
      <c r="P383" s="33">
        <v>50.7</v>
      </c>
      <c r="Q383" s="33">
        <v>1.2</v>
      </c>
      <c r="R383" s="33">
        <v>51.3</v>
      </c>
      <c r="S383" s="33">
        <v>2.5</v>
      </c>
      <c r="T383" s="33">
        <v>18</v>
      </c>
      <c r="U383" s="33">
        <v>99</v>
      </c>
      <c r="V383" s="33">
        <v>50.7</v>
      </c>
      <c r="W383" s="33">
        <v>1.2</v>
      </c>
      <c r="X383" s="33"/>
      <c r="Y383" s="33">
        <v>1.1695906432748429</v>
      </c>
    </row>
    <row r="384" spans="1:25" s="11" customFormat="1" ht="15.75">
      <c r="A384" s="33" t="s">
        <v>59</v>
      </c>
      <c r="B384" s="33">
        <v>1882</v>
      </c>
      <c r="C384" s="33">
        <v>47.3</v>
      </c>
      <c r="D384" s="33">
        <v>2.5132837407013813E-2</v>
      </c>
      <c r="E384" s="33"/>
      <c r="F384" s="33">
        <v>6.1600000000000002E-2</v>
      </c>
      <c r="G384" s="33">
        <v>3.8E-3</v>
      </c>
      <c r="H384" s="33">
        <v>6.6799999999999998E-2</v>
      </c>
      <c r="I384" s="33">
        <v>4.4999999999999997E-3</v>
      </c>
      <c r="J384" s="33">
        <v>7.8600000000000007E-3</v>
      </c>
      <c r="K384" s="33">
        <v>2.4000000000000001E-4</v>
      </c>
      <c r="L384" s="33">
        <v>1.1599999999999999E-2</v>
      </c>
      <c r="M384" s="33">
        <v>1.8E-3</v>
      </c>
      <c r="N384" s="33">
        <v>0.33975</v>
      </c>
      <c r="O384" s="33"/>
      <c r="P384" s="33">
        <v>50.4</v>
      </c>
      <c r="Q384" s="33">
        <v>1.6</v>
      </c>
      <c r="R384" s="33">
        <v>65.599999999999994</v>
      </c>
      <c r="S384" s="33">
        <v>4.3</v>
      </c>
      <c r="T384" s="33">
        <v>680</v>
      </c>
      <c r="U384" s="33">
        <v>120</v>
      </c>
      <c r="V384" s="33">
        <v>50.4</v>
      </c>
      <c r="W384" s="33">
        <v>1.6</v>
      </c>
      <c r="X384" s="33"/>
      <c r="Y384" s="33">
        <v>23.170731707317067</v>
      </c>
    </row>
    <row r="385" spans="1:25" s="11" customFormat="1" ht="15.75">
      <c r="A385" s="33" t="s">
        <v>60</v>
      </c>
      <c r="B385" s="33">
        <v>2408</v>
      </c>
      <c r="C385" s="33">
        <v>56.5</v>
      </c>
      <c r="D385" s="33">
        <v>2.3463455149501662E-2</v>
      </c>
      <c r="E385" s="33"/>
      <c r="F385" s="33">
        <v>5.6399999999999999E-2</v>
      </c>
      <c r="G385" s="33">
        <v>3.0000000000000001E-3</v>
      </c>
      <c r="H385" s="33">
        <v>7.0499999999999993E-2</v>
      </c>
      <c r="I385" s="33">
        <v>3.2000000000000002E-3</v>
      </c>
      <c r="J385" s="33">
        <v>8.8900000000000003E-3</v>
      </c>
      <c r="K385" s="33">
        <v>1.9000000000000001E-4</v>
      </c>
      <c r="L385" s="33">
        <v>1.0699999999999999E-2</v>
      </c>
      <c r="M385" s="33">
        <v>2.5000000000000001E-3</v>
      </c>
      <c r="N385" s="33">
        <v>0.31435999999999997</v>
      </c>
      <c r="O385" s="33"/>
      <c r="P385" s="33">
        <v>57.05</v>
      </c>
      <c r="Q385" s="33">
        <v>1.2</v>
      </c>
      <c r="R385" s="33">
        <v>69.099999999999994</v>
      </c>
      <c r="S385" s="33">
        <v>3</v>
      </c>
      <c r="T385" s="33">
        <v>467</v>
      </c>
      <c r="U385" s="33">
        <v>110</v>
      </c>
      <c r="V385" s="33">
        <v>57.05</v>
      </c>
      <c r="W385" s="33">
        <v>1.2</v>
      </c>
      <c r="X385" s="33"/>
      <c r="Y385" s="33">
        <v>17.438494934876989</v>
      </c>
    </row>
    <row r="386" spans="1:25" s="11" customFormat="1" ht="15.75">
      <c r="A386" s="33" t="s">
        <v>61</v>
      </c>
      <c r="B386" s="33">
        <v>7020</v>
      </c>
      <c r="C386" s="33">
        <v>716</v>
      </c>
      <c r="D386" s="33">
        <v>0.101994301994302</v>
      </c>
      <c r="E386" s="33"/>
      <c r="F386" s="33">
        <v>5.4399999999999997E-2</v>
      </c>
      <c r="G386" s="33">
        <v>2.3E-3</v>
      </c>
      <c r="H386" s="33">
        <v>6.2799999999999995E-2</v>
      </c>
      <c r="I386" s="33">
        <v>3.2000000000000002E-3</v>
      </c>
      <c r="J386" s="33">
        <v>8.1399999999999997E-3</v>
      </c>
      <c r="K386" s="33">
        <v>1.9000000000000001E-4</v>
      </c>
      <c r="L386" s="33">
        <v>4.1799999999999997E-3</v>
      </c>
      <c r="M386" s="33">
        <v>6.8999999999999997E-4</v>
      </c>
      <c r="N386" s="33">
        <v>0.82789999999999997</v>
      </c>
      <c r="O386" s="33"/>
      <c r="P386" s="33">
        <v>52.28</v>
      </c>
      <c r="Q386" s="33">
        <v>1.2</v>
      </c>
      <c r="R386" s="33">
        <v>61.8</v>
      </c>
      <c r="S386" s="33">
        <v>3</v>
      </c>
      <c r="T386" s="33">
        <v>375</v>
      </c>
      <c r="U386" s="33">
        <v>95</v>
      </c>
      <c r="V386" s="33">
        <v>52.28</v>
      </c>
      <c r="W386" s="33">
        <v>1.2</v>
      </c>
      <c r="X386" s="33"/>
      <c r="Y386" s="33">
        <v>15.404530744336563</v>
      </c>
    </row>
    <row r="387" spans="1:25" s="11" customFormat="1" ht="15.75">
      <c r="A387" s="33" t="s">
        <v>62</v>
      </c>
      <c r="B387" s="33">
        <v>3650</v>
      </c>
      <c r="C387" s="33">
        <v>122</v>
      </c>
      <c r="D387" s="33">
        <v>3.3424657534246574E-2</v>
      </c>
      <c r="E387" s="33"/>
      <c r="F387" s="33">
        <v>5.2699999999999997E-2</v>
      </c>
      <c r="G387" s="33">
        <v>2.5000000000000001E-2</v>
      </c>
      <c r="H387" s="33">
        <v>5.8999999999999997E-2</v>
      </c>
      <c r="I387" s="33">
        <v>5.3999999999999999E-2</v>
      </c>
      <c r="J387" s="33">
        <v>7.9299999999999995E-3</v>
      </c>
      <c r="K387" s="33">
        <v>5.1999999999999995E-4</v>
      </c>
      <c r="L387" s="33">
        <v>6.4999999999999997E-3</v>
      </c>
      <c r="M387" s="33">
        <v>1.7000000000000001E-2</v>
      </c>
      <c r="N387" s="33">
        <v>0.71601999999999999</v>
      </c>
      <c r="O387" s="33"/>
      <c r="P387" s="33">
        <v>50.91</v>
      </c>
      <c r="Q387" s="33">
        <v>3.3</v>
      </c>
      <c r="R387" s="33">
        <v>58.2</v>
      </c>
      <c r="S387" s="33">
        <v>40</v>
      </c>
      <c r="T387" s="33">
        <v>300</v>
      </c>
      <c r="U387" s="33">
        <v>330</v>
      </c>
      <c r="V387" s="33">
        <v>50.91</v>
      </c>
      <c r="W387" s="33">
        <v>3.3</v>
      </c>
      <c r="X387" s="33"/>
      <c r="Y387" s="33">
        <v>12.525773195876299</v>
      </c>
    </row>
    <row r="388" spans="1:25" s="11" customFormat="1" ht="15.75">
      <c r="A388" s="33" t="s">
        <v>63</v>
      </c>
      <c r="B388" s="33">
        <v>15500</v>
      </c>
      <c r="C388" s="33">
        <v>1450</v>
      </c>
      <c r="D388" s="33">
        <v>9.3548387096774197E-2</v>
      </c>
      <c r="E388" s="33"/>
      <c r="F388" s="33">
        <v>5.8599999999999999E-2</v>
      </c>
      <c r="G388" s="33">
        <v>4.4999999999999997E-3</v>
      </c>
      <c r="H388" s="33">
        <v>5.2299999999999999E-2</v>
      </c>
      <c r="I388" s="33">
        <v>8.0999999999999996E-3</v>
      </c>
      <c r="J388" s="33">
        <v>6.2899999999999996E-3</v>
      </c>
      <c r="K388" s="33">
        <v>5.5999999999999995E-4</v>
      </c>
      <c r="L388" s="33">
        <v>4.1000000000000003E-3</v>
      </c>
      <c r="M388" s="33">
        <v>8.8000000000000003E-4</v>
      </c>
      <c r="N388" s="33">
        <v>0.39323999999999998</v>
      </c>
      <c r="O388" s="33"/>
      <c r="P388" s="33">
        <v>40.4</v>
      </c>
      <c r="Q388" s="33">
        <v>3.6</v>
      </c>
      <c r="R388" s="33">
        <v>51.7</v>
      </c>
      <c r="S388" s="33">
        <v>7.6</v>
      </c>
      <c r="T388" s="33">
        <v>530</v>
      </c>
      <c r="U388" s="33">
        <v>120</v>
      </c>
      <c r="V388" s="33">
        <v>40.4</v>
      </c>
      <c r="W388" s="33">
        <v>3.6</v>
      </c>
      <c r="X388" s="33"/>
      <c r="Y388" s="33">
        <v>21.856866537717607</v>
      </c>
    </row>
    <row r="389" spans="1:25" s="11" customFormat="1" ht="15.75">
      <c r="A389" s="33" t="s">
        <v>64</v>
      </c>
      <c r="B389" s="33">
        <v>768</v>
      </c>
      <c r="C389" s="33">
        <v>743</v>
      </c>
      <c r="D389" s="33">
        <v>0.96744791666666663</v>
      </c>
      <c r="E389" s="33"/>
      <c r="F389" s="33">
        <v>4.8000000000000001E-2</v>
      </c>
      <c r="G389" s="33">
        <v>2.3E-3</v>
      </c>
      <c r="H389" s="33">
        <v>0.18</v>
      </c>
      <c r="I389" s="33">
        <v>8.3000000000000001E-3</v>
      </c>
      <c r="J389" s="33">
        <v>2.6100000000000002E-2</v>
      </c>
      <c r="K389" s="33">
        <v>3.6999999999999999E-4</v>
      </c>
      <c r="L389" s="33">
        <v>8.1300000000000001E-3</v>
      </c>
      <c r="M389" s="33">
        <v>2.9999999999999997E-4</v>
      </c>
      <c r="N389" s="33">
        <v>-0.18933</v>
      </c>
      <c r="O389" s="33"/>
      <c r="P389" s="33">
        <v>166.1</v>
      </c>
      <c r="Q389" s="33">
        <v>2.2999999999999998</v>
      </c>
      <c r="R389" s="33">
        <v>168</v>
      </c>
      <c r="S389" s="33">
        <v>6.8</v>
      </c>
      <c r="T389" s="33">
        <v>98</v>
      </c>
      <c r="U389" s="33">
        <v>100</v>
      </c>
      <c r="V389" s="33">
        <v>166.1</v>
      </c>
      <c r="W389" s="33">
        <v>2.2999999999999998</v>
      </c>
      <c r="X389" s="33"/>
      <c r="Y389" s="33">
        <v>1.1309523809523843</v>
      </c>
    </row>
    <row r="390" spans="1:25" s="11" customFormat="1" ht="15.75">
      <c r="A390" s="33" t="s">
        <v>65</v>
      </c>
      <c r="B390" s="33">
        <v>6580</v>
      </c>
      <c r="C390" s="33">
        <v>399</v>
      </c>
      <c r="D390" s="33">
        <v>6.0638297872340423E-2</v>
      </c>
      <c r="E390" s="33"/>
      <c r="F390" s="33">
        <v>5.3900000000000003E-2</v>
      </c>
      <c r="G390" s="33">
        <v>6.3E-3</v>
      </c>
      <c r="H390" s="33">
        <v>6.0299999999999999E-2</v>
      </c>
      <c r="I390" s="33">
        <v>7.1999999999999998E-3</v>
      </c>
      <c r="J390" s="33">
        <v>7.8820000000000001E-3</v>
      </c>
      <c r="K390" s="33">
        <v>1.2E-4</v>
      </c>
      <c r="L390" s="33">
        <v>4.6800000000000001E-3</v>
      </c>
      <c r="M390" s="33">
        <v>7.1000000000000002E-4</v>
      </c>
      <c r="N390" s="33">
        <v>2.5517000000000001E-2</v>
      </c>
      <c r="O390" s="33"/>
      <c r="P390" s="33">
        <v>50.61</v>
      </c>
      <c r="Q390" s="33">
        <v>0.8</v>
      </c>
      <c r="R390" s="33">
        <v>59.4</v>
      </c>
      <c r="S390" s="33">
        <v>6.7</v>
      </c>
      <c r="T390" s="33">
        <v>356</v>
      </c>
      <c r="U390" s="33">
        <v>170</v>
      </c>
      <c r="V390" s="33">
        <v>50.61</v>
      </c>
      <c r="W390" s="33">
        <v>0.8</v>
      </c>
      <c r="X390" s="33"/>
      <c r="Y390" s="33">
        <v>14.797979797979796</v>
      </c>
    </row>
    <row r="391" spans="1:25" s="11" customFormat="1" ht="15.75">
      <c r="A391" s="33" t="s">
        <v>66</v>
      </c>
      <c r="B391" s="33">
        <v>3050</v>
      </c>
      <c r="C391" s="33">
        <v>237</v>
      </c>
      <c r="D391" s="33">
        <v>7.7704918032786882E-2</v>
      </c>
      <c r="E391" s="33"/>
      <c r="F391" s="33">
        <v>5.4300000000000001E-2</v>
      </c>
      <c r="G391" s="33">
        <v>2.8E-3</v>
      </c>
      <c r="H391" s="33">
        <v>6.8699999999999997E-2</v>
      </c>
      <c r="I391" s="33">
        <v>4.1000000000000003E-3</v>
      </c>
      <c r="J391" s="33">
        <v>8.8699999999999994E-3</v>
      </c>
      <c r="K391" s="33">
        <v>2.1000000000000001E-4</v>
      </c>
      <c r="L391" s="33">
        <v>6.79E-3</v>
      </c>
      <c r="M391" s="33">
        <v>9.1E-4</v>
      </c>
      <c r="N391" s="33">
        <v>0.12094000000000001</v>
      </c>
      <c r="O391" s="33"/>
      <c r="P391" s="33">
        <v>56.9</v>
      </c>
      <c r="Q391" s="33">
        <v>1.3</v>
      </c>
      <c r="R391" s="33">
        <v>67.400000000000006</v>
      </c>
      <c r="S391" s="33">
        <v>3.9</v>
      </c>
      <c r="T391" s="33">
        <v>362</v>
      </c>
      <c r="U391" s="33">
        <v>110</v>
      </c>
      <c r="V391" s="33">
        <v>56.9</v>
      </c>
      <c r="W391" s="33">
        <v>1.3</v>
      </c>
      <c r="X391" s="33"/>
      <c r="Y391" s="33">
        <v>15.578635014836804</v>
      </c>
    </row>
    <row r="392" spans="1:25" s="11" customFormat="1" ht="15.75">
      <c r="A392" s="33" t="s">
        <v>67</v>
      </c>
      <c r="B392" s="33">
        <v>314</v>
      </c>
      <c r="C392" s="33">
        <v>258</v>
      </c>
      <c r="D392" s="33">
        <v>0.82165605095541405</v>
      </c>
      <c r="E392" s="33"/>
      <c r="F392" s="33">
        <v>4.87E-2</v>
      </c>
      <c r="G392" s="33">
        <v>2.8999999999999998E-3</v>
      </c>
      <c r="H392" s="33">
        <v>0.19270000000000001</v>
      </c>
      <c r="I392" s="33">
        <v>1.0999999999999999E-2</v>
      </c>
      <c r="J392" s="33">
        <v>2.7640000000000001E-2</v>
      </c>
      <c r="K392" s="33">
        <v>5.2999999999999998E-4</v>
      </c>
      <c r="L392" s="33">
        <v>8.8299999999999993E-3</v>
      </c>
      <c r="M392" s="33">
        <v>3.6000000000000002E-4</v>
      </c>
      <c r="N392" s="33">
        <v>-1.3821999999999999E-2</v>
      </c>
      <c r="O392" s="33"/>
      <c r="P392" s="33">
        <v>175.7</v>
      </c>
      <c r="Q392" s="33">
        <v>3.3</v>
      </c>
      <c r="R392" s="33">
        <v>178.6</v>
      </c>
      <c r="S392" s="33">
        <v>9.4</v>
      </c>
      <c r="T392" s="33">
        <v>130</v>
      </c>
      <c r="U392" s="33">
        <v>130</v>
      </c>
      <c r="V392" s="33">
        <v>175.7</v>
      </c>
      <c r="W392" s="33">
        <v>3.3</v>
      </c>
      <c r="X392" s="33"/>
      <c r="Y392" s="33">
        <v>1.6237402015677525</v>
      </c>
    </row>
    <row r="393" spans="1:25" s="11" customFormat="1" ht="15.75">
      <c r="A393" s="33" t="s">
        <v>68</v>
      </c>
      <c r="B393" s="33">
        <v>1457</v>
      </c>
      <c r="C393" s="33">
        <v>49</v>
      </c>
      <c r="D393" s="33">
        <v>3.3630748112560054E-2</v>
      </c>
      <c r="E393" s="33"/>
      <c r="F393" s="33">
        <v>6.1100000000000002E-2</v>
      </c>
      <c r="G393" s="33">
        <v>5.4999999999999997E-3</v>
      </c>
      <c r="H393" s="33">
        <v>5.74E-2</v>
      </c>
      <c r="I393" s="33">
        <v>6.7999999999999996E-3</v>
      </c>
      <c r="J393" s="33">
        <v>6.5799999999999999E-3</v>
      </c>
      <c r="K393" s="33">
        <v>2.3000000000000001E-4</v>
      </c>
      <c r="L393" s="33">
        <v>9.9000000000000008E-3</v>
      </c>
      <c r="M393" s="33">
        <v>1.6000000000000001E-3</v>
      </c>
      <c r="N393" s="33">
        <v>0.12509000000000001</v>
      </c>
      <c r="O393" s="33"/>
      <c r="P393" s="33">
        <v>42.3</v>
      </c>
      <c r="Q393" s="33">
        <v>1.4</v>
      </c>
      <c r="R393" s="33">
        <v>56.6</v>
      </c>
      <c r="S393" s="33">
        <v>6.3</v>
      </c>
      <c r="T393" s="33">
        <v>570</v>
      </c>
      <c r="U393" s="33">
        <v>150</v>
      </c>
      <c r="V393" s="33">
        <v>42.3</v>
      </c>
      <c r="W393" s="33">
        <v>1.4</v>
      </c>
      <c r="X393" s="33"/>
      <c r="Y393" s="33">
        <v>25.265017667844532</v>
      </c>
    </row>
    <row r="394" spans="1:25" s="11" customFormat="1" ht="15.75">
      <c r="A394" s="33" t="s">
        <v>69</v>
      </c>
      <c r="B394" s="33">
        <v>657.7</v>
      </c>
      <c r="C394" s="33">
        <v>408.7</v>
      </c>
      <c r="D394" s="33">
        <v>0.62140793674927775</v>
      </c>
      <c r="E394" s="33"/>
      <c r="F394" s="33">
        <v>4.8800000000000003E-2</v>
      </c>
      <c r="G394" s="33">
        <v>2.2000000000000001E-3</v>
      </c>
      <c r="H394" s="33">
        <v>0.192</v>
      </c>
      <c r="I394" s="33">
        <v>9.1999999999999998E-3</v>
      </c>
      <c r="J394" s="33">
        <v>2.7519999999999999E-2</v>
      </c>
      <c r="K394" s="33">
        <v>7.9000000000000001E-4</v>
      </c>
      <c r="L394" s="33">
        <v>9.1599999999999997E-3</v>
      </c>
      <c r="M394" s="33">
        <v>5.0000000000000001E-4</v>
      </c>
      <c r="N394" s="33">
        <v>0.20871999999999999</v>
      </c>
      <c r="O394" s="33"/>
      <c r="P394" s="33">
        <v>175</v>
      </c>
      <c r="Q394" s="33">
        <v>4.9000000000000004</v>
      </c>
      <c r="R394" s="33">
        <v>178.3</v>
      </c>
      <c r="S394" s="33">
        <v>7.8</v>
      </c>
      <c r="T394" s="33">
        <v>130</v>
      </c>
      <c r="U394" s="33">
        <v>100</v>
      </c>
      <c r="V394" s="33">
        <v>175</v>
      </c>
      <c r="W394" s="33">
        <v>4.9000000000000004</v>
      </c>
      <c r="X394" s="33"/>
      <c r="Y394" s="33">
        <v>1.8508132361189069</v>
      </c>
    </row>
    <row r="395" spans="1:25" s="11" customFormat="1" ht="15.75">
      <c r="A395" s="33" t="s">
        <v>70</v>
      </c>
      <c r="B395" s="33">
        <v>694</v>
      </c>
      <c r="C395" s="33">
        <v>651</v>
      </c>
      <c r="D395" s="33">
        <v>0.93804034582132567</v>
      </c>
      <c r="E395" s="33"/>
      <c r="F395" s="33">
        <v>5.0599999999999999E-2</v>
      </c>
      <c r="G395" s="33">
        <v>2.3E-3</v>
      </c>
      <c r="H395" s="33">
        <v>0.17530000000000001</v>
      </c>
      <c r="I395" s="33">
        <v>8.0000000000000002E-3</v>
      </c>
      <c r="J395" s="33">
        <v>2.6009999999999998E-2</v>
      </c>
      <c r="K395" s="33">
        <v>4.2999999999999999E-4</v>
      </c>
      <c r="L395" s="33">
        <v>8.0800000000000004E-3</v>
      </c>
      <c r="M395" s="33">
        <v>2.9E-4</v>
      </c>
      <c r="N395" s="33">
        <v>4.3594000000000001E-2</v>
      </c>
      <c r="O395" s="33"/>
      <c r="P395" s="33">
        <v>165.5</v>
      </c>
      <c r="Q395" s="33">
        <v>2.7</v>
      </c>
      <c r="R395" s="33">
        <v>163.9</v>
      </c>
      <c r="S395" s="33">
        <v>6.9</v>
      </c>
      <c r="T395" s="33">
        <v>211</v>
      </c>
      <c r="U395" s="33">
        <v>100</v>
      </c>
      <c r="V395" s="33">
        <v>165.5</v>
      </c>
      <c r="W395" s="33">
        <v>2.7</v>
      </c>
      <c r="X395" s="33"/>
      <c r="Y395" s="33">
        <v>-0.97620500305063718</v>
      </c>
    </row>
    <row r="396" spans="1:25" s="11" customFormat="1" ht="15.75">
      <c r="A396" s="33" t="s">
        <v>71</v>
      </c>
      <c r="B396" s="33">
        <v>686</v>
      </c>
      <c r="C396" s="33">
        <v>625.9</v>
      </c>
      <c r="D396" s="33">
        <v>0.91239067055393586</v>
      </c>
      <c r="E396" s="33"/>
      <c r="F396" s="33">
        <v>5.1700000000000003E-2</v>
      </c>
      <c r="G396" s="33">
        <v>2.3E-3</v>
      </c>
      <c r="H396" s="33">
        <v>0.18909999999999999</v>
      </c>
      <c r="I396" s="33">
        <v>8.3000000000000001E-3</v>
      </c>
      <c r="J396" s="33">
        <v>2.7779999999999999E-2</v>
      </c>
      <c r="K396" s="33">
        <v>4.2000000000000002E-4</v>
      </c>
      <c r="L396" s="33">
        <v>8.8900000000000003E-3</v>
      </c>
      <c r="M396" s="33">
        <v>3.3E-4</v>
      </c>
      <c r="N396" s="33">
        <v>0.11992999999999999</v>
      </c>
      <c r="O396" s="33"/>
      <c r="P396" s="33">
        <v>176.6</v>
      </c>
      <c r="Q396" s="33">
        <v>2.6</v>
      </c>
      <c r="R396" s="33">
        <v>175.7</v>
      </c>
      <c r="S396" s="33">
        <v>7.1</v>
      </c>
      <c r="T396" s="33">
        <v>283</v>
      </c>
      <c r="U396" s="33">
        <v>110</v>
      </c>
      <c r="V396" s="33">
        <v>176.6</v>
      </c>
      <c r="W396" s="33">
        <v>2.6</v>
      </c>
      <c r="X396" s="33"/>
      <c r="Y396" s="33">
        <v>-0.51223676721685019</v>
      </c>
    </row>
    <row r="397" spans="1:25" s="11" customFormat="1" ht="15.75">
      <c r="A397" s="33" t="s">
        <v>72</v>
      </c>
      <c r="B397" s="33">
        <v>3325</v>
      </c>
      <c r="C397" s="33">
        <v>123.8</v>
      </c>
      <c r="D397" s="33">
        <v>3.7233082706766917E-2</v>
      </c>
      <c r="E397" s="33"/>
      <c r="F397" s="33">
        <v>6.4100000000000004E-2</v>
      </c>
      <c r="G397" s="33">
        <v>3.0999999999999999E-3</v>
      </c>
      <c r="H397" s="33">
        <v>6.2899999999999998E-2</v>
      </c>
      <c r="I397" s="33">
        <v>2.7000000000000001E-3</v>
      </c>
      <c r="J397" s="33">
        <v>7.5300000000000002E-3</v>
      </c>
      <c r="K397" s="33">
        <v>2.9E-4</v>
      </c>
      <c r="L397" s="33">
        <v>1.15E-2</v>
      </c>
      <c r="M397" s="33">
        <v>1.1999999999999999E-3</v>
      </c>
      <c r="N397" s="33">
        <v>0.13979</v>
      </c>
      <c r="O397" s="33"/>
      <c r="P397" s="33">
        <v>48.39</v>
      </c>
      <c r="Q397" s="33">
        <v>1.8</v>
      </c>
      <c r="R397" s="33">
        <v>61.9</v>
      </c>
      <c r="S397" s="33">
        <v>2.6</v>
      </c>
      <c r="T397" s="33">
        <v>730</v>
      </c>
      <c r="U397" s="33">
        <v>120</v>
      </c>
      <c r="V397" s="33">
        <v>48.39</v>
      </c>
      <c r="W397" s="33">
        <v>1.8</v>
      </c>
      <c r="X397" s="33"/>
      <c r="Y397" s="33">
        <v>21.825525040387721</v>
      </c>
    </row>
    <row r="398" spans="1:25" s="11" customFormat="1" ht="15.75">
      <c r="A398" s="33" t="s">
        <v>75</v>
      </c>
      <c r="B398" s="33">
        <v>338.8</v>
      </c>
      <c r="C398" s="33">
        <v>212.8</v>
      </c>
      <c r="D398" s="33">
        <v>0.62809917355371903</v>
      </c>
      <c r="E398" s="33"/>
      <c r="F398" s="33">
        <v>5.3199999999999997E-2</v>
      </c>
      <c r="G398" s="33">
        <v>2.7000000000000001E-3</v>
      </c>
      <c r="H398" s="33">
        <v>0.17699999999999999</v>
      </c>
      <c r="I398" s="33">
        <v>9.4000000000000004E-3</v>
      </c>
      <c r="J398" s="33">
        <v>2.632E-2</v>
      </c>
      <c r="K398" s="33">
        <v>4.6000000000000001E-4</v>
      </c>
      <c r="L398" s="33">
        <v>8.7600000000000004E-3</v>
      </c>
      <c r="M398" s="33">
        <v>3.8000000000000002E-4</v>
      </c>
      <c r="N398" s="33">
        <v>0.10566</v>
      </c>
      <c r="O398" s="33"/>
      <c r="P398" s="33">
        <v>167.5</v>
      </c>
      <c r="Q398" s="33">
        <v>2.9</v>
      </c>
      <c r="R398" s="33">
        <v>165</v>
      </c>
      <c r="S398" s="33">
        <v>8.1</v>
      </c>
      <c r="T398" s="33">
        <v>280</v>
      </c>
      <c r="U398" s="33">
        <v>120</v>
      </c>
      <c r="V398" s="33">
        <v>167.5</v>
      </c>
      <c r="W398" s="33">
        <v>2.9</v>
      </c>
      <c r="X398" s="33"/>
      <c r="Y398" s="33">
        <v>-1.5151515151515151</v>
      </c>
    </row>
    <row r="399" spans="1:25" s="11" customFormat="1" ht="15.75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</row>
    <row r="400" spans="1:25" s="11" customFormat="1" ht="15.75">
      <c r="A400" s="47" t="s">
        <v>76</v>
      </c>
      <c r="B400" s="33">
        <v>351.1</v>
      </c>
      <c r="C400" s="33">
        <v>227.6</v>
      </c>
      <c r="D400" s="33">
        <v>0.64824836228994587</v>
      </c>
      <c r="E400" s="33"/>
      <c r="F400" s="33">
        <v>5.2400000000000002E-2</v>
      </c>
      <c r="G400" s="33">
        <v>4.0000000000000001E-3</v>
      </c>
      <c r="H400" s="33">
        <v>0.187</v>
      </c>
      <c r="I400" s="33">
        <v>1.4E-2</v>
      </c>
      <c r="J400" s="33">
        <v>2.639E-2</v>
      </c>
      <c r="K400" s="33">
        <v>6.2E-4</v>
      </c>
      <c r="L400" s="33">
        <v>8.9999999999999993E-3</v>
      </c>
      <c r="M400" s="33">
        <v>5.1000000000000004E-4</v>
      </c>
      <c r="N400" s="33">
        <v>0.16431999999999999</v>
      </c>
      <c r="O400" s="33"/>
      <c r="P400" s="33">
        <v>167.9</v>
      </c>
      <c r="Q400" s="33">
        <v>3.9</v>
      </c>
      <c r="R400" s="33">
        <v>174</v>
      </c>
      <c r="S400" s="33">
        <v>12</v>
      </c>
      <c r="T400" s="33">
        <v>270</v>
      </c>
      <c r="U400" s="33">
        <v>170</v>
      </c>
      <c r="V400" s="33">
        <v>167.9</v>
      </c>
      <c r="W400" s="33">
        <v>3.9</v>
      </c>
      <c r="X400" s="33"/>
      <c r="Y400" s="33">
        <v>3.5057471264367783</v>
      </c>
    </row>
    <row r="401" spans="1:25" s="11" customFormat="1" ht="15.75">
      <c r="A401" s="33" t="s">
        <v>77</v>
      </c>
      <c r="B401" s="33">
        <v>5960</v>
      </c>
      <c r="C401" s="33">
        <v>450</v>
      </c>
      <c r="D401" s="33">
        <v>7.5503355704697989E-2</v>
      </c>
      <c r="E401" s="33"/>
      <c r="F401" s="33">
        <v>5.33E-2</v>
      </c>
      <c r="G401" s="33">
        <v>4.4000000000000003E-3</v>
      </c>
      <c r="H401" s="33">
        <v>5.4800000000000001E-2</v>
      </c>
      <c r="I401" s="33">
        <v>4.3E-3</v>
      </c>
      <c r="J401" s="33">
        <v>7.6099999999999996E-3</v>
      </c>
      <c r="K401" s="33">
        <v>1.4999999999999999E-4</v>
      </c>
      <c r="L401" s="33">
        <v>3.5899999999999999E-3</v>
      </c>
      <c r="M401" s="33">
        <v>1E-3</v>
      </c>
      <c r="N401" s="33">
        <v>-3.5026000000000002E-2</v>
      </c>
      <c r="O401" s="33"/>
      <c r="P401" s="33">
        <v>48.85</v>
      </c>
      <c r="Q401" s="33">
        <v>0.93</v>
      </c>
      <c r="R401" s="33">
        <v>54.2</v>
      </c>
      <c r="S401" s="33">
        <v>4.0999999999999996</v>
      </c>
      <c r="T401" s="33">
        <v>320</v>
      </c>
      <c r="U401" s="33">
        <v>190</v>
      </c>
      <c r="V401" s="33">
        <v>48.85</v>
      </c>
      <c r="W401" s="33">
        <v>0.93</v>
      </c>
      <c r="X401" s="33"/>
      <c r="Y401" s="33">
        <v>9.8708487084870864</v>
      </c>
    </row>
    <row r="402" spans="1:25" s="11" customFormat="1" ht="15.75">
      <c r="A402" s="33" t="s">
        <v>78</v>
      </c>
      <c r="B402" s="33">
        <v>1262</v>
      </c>
      <c r="C402" s="33">
        <v>344.8</v>
      </c>
      <c r="D402" s="33">
        <v>0.27321711568938195</v>
      </c>
      <c r="E402" s="33"/>
      <c r="F402" s="33">
        <v>4.99E-2</v>
      </c>
      <c r="G402" s="33">
        <v>4.7999999999999996E-3</v>
      </c>
      <c r="H402" s="33">
        <v>0.1138</v>
      </c>
      <c r="I402" s="33">
        <v>7.9000000000000008E-3</v>
      </c>
      <c r="J402" s="33">
        <v>1.643E-2</v>
      </c>
      <c r="K402" s="33">
        <v>3.4000000000000002E-4</v>
      </c>
      <c r="L402" s="33">
        <v>8.0599999999999995E-3</v>
      </c>
      <c r="M402" s="33">
        <v>6.8000000000000005E-4</v>
      </c>
      <c r="N402" s="33">
        <v>-6.5783999999999995E-2</v>
      </c>
      <c r="O402" s="33"/>
      <c r="P402" s="33">
        <v>105</v>
      </c>
      <c r="Q402" s="33">
        <v>2.2000000000000002</v>
      </c>
      <c r="R402" s="33">
        <v>109.4</v>
      </c>
      <c r="S402" s="33">
        <v>7.2</v>
      </c>
      <c r="T402" s="33">
        <v>180</v>
      </c>
      <c r="U402" s="33">
        <v>210</v>
      </c>
      <c r="V402" s="33">
        <v>105</v>
      </c>
      <c r="W402" s="33">
        <v>2.2000000000000002</v>
      </c>
      <c r="X402" s="33"/>
      <c r="Y402" s="33">
        <v>4.0219378427787982</v>
      </c>
    </row>
    <row r="403" spans="1:25" s="11" customFormat="1" ht="15.75">
      <c r="A403" s="33" t="s">
        <v>79</v>
      </c>
      <c r="B403" s="33">
        <v>225</v>
      </c>
      <c r="C403" s="33">
        <v>169</v>
      </c>
      <c r="D403" s="33">
        <v>0.75111111111111106</v>
      </c>
      <c r="E403" s="33"/>
      <c r="F403" s="33">
        <v>4.9099999999999998E-2</v>
      </c>
      <c r="G403" s="33">
        <v>5.4999999999999997E-3</v>
      </c>
      <c r="H403" s="33">
        <v>0.20699999999999999</v>
      </c>
      <c r="I403" s="33">
        <v>2.3E-2</v>
      </c>
      <c r="J403" s="33">
        <v>3.006E-2</v>
      </c>
      <c r="K403" s="33">
        <v>8.8000000000000003E-4</v>
      </c>
      <c r="L403" s="33">
        <v>9.2800000000000001E-3</v>
      </c>
      <c r="M403" s="33">
        <v>4.8999999999999998E-4</v>
      </c>
      <c r="N403" s="33">
        <v>9.6411999999999998E-2</v>
      </c>
      <c r="O403" s="33"/>
      <c r="P403" s="33">
        <v>190.9</v>
      </c>
      <c r="Q403" s="33">
        <v>5.5</v>
      </c>
      <c r="R403" s="33">
        <v>194</v>
      </c>
      <c r="S403" s="33">
        <v>18</v>
      </c>
      <c r="T403" s="33">
        <v>160</v>
      </c>
      <c r="U403" s="33">
        <v>230</v>
      </c>
      <c r="V403" s="33">
        <v>190.9</v>
      </c>
      <c r="W403" s="33">
        <v>5.5</v>
      </c>
      <c r="X403" s="33"/>
      <c r="Y403" s="33">
        <v>1.5979381443298939</v>
      </c>
    </row>
    <row r="404" spans="1:25" s="11" customFormat="1" ht="15.75">
      <c r="A404" s="33" t="s">
        <v>80</v>
      </c>
      <c r="B404" s="33">
        <v>470</v>
      </c>
      <c r="C404" s="33">
        <v>190</v>
      </c>
      <c r="D404" s="33">
        <v>0.40425531914893614</v>
      </c>
      <c r="E404" s="33"/>
      <c r="F404" s="33">
        <v>6.3E-2</v>
      </c>
      <c r="G404" s="33">
        <v>9.1999999999999998E-3</v>
      </c>
      <c r="H404" s="33">
        <v>0.11700000000000001</v>
      </c>
      <c r="I404" s="33">
        <v>1.7000000000000001E-2</v>
      </c>
      <c r="J404" s="33">
        <v>1.3440000000000001E-2</v>
      </c>
      <c r="K404" s="33">
        <v>3.8999999999999999E-4</v>
      </c>
      <c r="L404" s="33">
        <v>8.5699999999999995E-3</v>
      </c>
      <c r="M404" s="33">
        <v>8.4999999999999995E-4</v>
      </c>
      <c r="N404" s="33">
        <v>0.14896999999999999</v>
      </c>
      <c r="O404" s="33"/>
      <c r="P404" s="33">
        <v>86.1</v>
      </c>
      <c r="Q404" s="33">
        <v>2.5</v>
      </c>
      <c r="R404" s="33">
        <v>111</v>
      </c>
      <c r="S404" s="33">
        <v>15</v>
      </c>
      <c r="T404" s="33">
        <v>570</v>
      </c>
      <c r="U404" s="33">
        <v>310</v>
      </c>
      <c r="V404" s="33">
        <v>86.1</v>
      </c>
      <c r="W404" s="33">
        <v>2.5</v>
      </c>
      <c r="X404" s="33"/>
      <c r="Y404" s="33">
        <v>22.432432432432435</v>
      </c>
    </row>
    <row r="405" spans="1:25" s="11" customFormat="1" ht="15.75">
      <c r="A405" s="33" t="s">
        <v>81</v>
      </c>
      <c r="B405" s="33">
        <v>340.3</v>
      </c>
      <c r="C405" s="33">
        <v>382</v>
      </c>
      <c r="D405" s="33">
        <v>1.1225389362327358</v>
      </c>
      <c r="E405" s="33"/>
      <c r="F405" s="33">
        <v>5.9799999999999999E-2</v>
      </c>
      <c r="G405" s="33">
        <v>5.1000000000000004E-3</v>
      </c>
      <c r="H405" s="33">
        <v>0.2</v>
      </c>
      <c r="I405" s="33">
        <v>1.7999999999999999E-2</v>
      </c>
      <c r="J405" s="33">
        <v>2.4230000000000002E-2</v>
      </c>
      <c r="K405" s="33">
        <v>9.3000000000000005E-4</v>
      </c>
      <c r="L405" s="33">
        <v>8.7200000000000003E-3</v>
      </c>
      <c r="M405" s="33">
        <v>4.4999999999999999E-4</v>
      </c>
      <c r="N405" s="33">
        <v>0.26738000000000001</v>
      </c>
      <c r="O405" s="33"/>
      <c r="P405" s="33">
        <v>154.30000000000001</v>
      </c>
      <c r="Q405" s="33">
        <v>5.9</v>
      </c>
      <c r="R405" s="33">
        <v>184</v>
      </c>
      <c r="S405" s="33">
        <v>15</v>
      </c>
      <c r="T405" s="33">
        <v>600</v>
      </c>
      <c r="U405" s="33">
        <v>190</v>
      </c>
      <c r="V405" s="33">
        <v>154.30000000000001</v>
      </c>
      <c r="W405" s="33">
        <v>5.9</v>
      </c>
      <c r="X405" s="33"/>
      <c r="Y405" s="33">
        <v>16.141304347826082</v>
      </c>
    </row>
    <row r="406" spans="1:25" s="11" customFormat="1" ht="15.75">
      <c r="A406" s="33" t="s">
        <v>82</v>
      </c>
      <c r="B406" s="33">
        <v>381</v>
      </c>
      <c r="C406" s="33">
        <v>296</v>
      </c>
      <c r="D406" s="33">
        <v>0.7769028871391076</v>
      </c>
      <c r="E406" s="33"/>
      <c r="F406" s="33">
        <v>5.0099999999999999E-2</v>
      </c>
      <c r="G406" s="33">
        <v>4.4999999999999997E-3</v>
      </c>
      <c r="H406" s="33">
        <v>0.18</v>
      </c>
      <c r="I406" s="33">
        <v>1.6E-2</v>
      </c>
      <c r="J406" s="33">
        <v>2.6210000000000001E-2</v>
      </c>
      <c r="K406" s="33">
        <v>5.1000000000000004E-4</v>
      </c>
      <c r="L406" s="33">
        <v>8.6400000000000001E-3</v>
      </c>
      <c r="M406" s="33">
        <v>4.6000000000000001E-4</v>
      </c>
      <c r="N406" s="33">
        <v>8.7798000000000001E-2</v>
      </c>
      <c r="O406" s="33"/>
      <c r="P406" s="33">
        <v>166.7</v>
      </c>
      <c r="Q406" s="33">
        <v>3.2</v>
      </c>
      <c r="R406" s="33">
        <v>168</v>
      </c>
      <c r="S406" s="33">
        <v>14</v>
      </c>
      <c r="T406" s="33">
        <v>170</v>
      </c>
      <c r="U406" s="33">
        <v>190</v>
      </c>
      <c r="V406" s="33">
        <v>166.7</v>
      </c>
      <c r="W406" s="33">
        <v>3.2</v>
      </c>
      <c r="X406" s="33"/>
      <c r="Y406" s="33">
        <v>0.77380952380953061</v>
      </c>
    </row>
    <row r="407" spans="1:25" s="11" customFormat="1" ht="15.75">
      <c r="A407" s="33" t="s">
        <v>83</v>
      </c>
      <c r="B407" s="33">
        <v>182</v>
      </c>
      <c r="C407" s="33">
        <v>178</v>
      </c>
      <c r="D407" s="33">
        <v>0.97802197802197799</v>
      </c>
      <c r="E407" s="33"/>
      <c r="F407" s="33">
        <v>5.1200000000000002E-2</v>
      </c>
      <c r="G407" s="33">
        <v>5.7999999999999996E-3</v>
      </c>
      <c r="H407" s="33">
        <v>0.16500000000000001</v>
      </c>
      <c r="I407" s="33">
        <v>1.7999999999999999E-2</v>
      </c>
      <c r="J407" s="33">
        <v>2.3539999999999998E-2</v>
      </c>
      <c r="K407" s="33">
        <v>7.5000000000000002E-4</v>
      </c>
      <c r="L407" s="33">
        <v>7.9600000000000001E-3</v>
      </c>
      <c r="M407" s="33">
        <v>3.8000000000000002E-4</v>
      </c>
      <c r="N407" s="33">
        <v>1.3863E-2</v>
      </c>
      <c r="O407" s="33"/>
      <c r="P407" s="33">
        <v>150</v>
      </c>
      <c r="Q407" s="33">
        <v>4.7</v>
      </c>
      <c r="R407" s="33">
        <v>154</v>
      </c>
      <c r="S407" s="33">
        <v>16</v>
      </c>
      <c r="T407" s="33">
        <v>330</v>
      </c>
      <c r="U407" s="33">
        <v>240</v>
      </c>
      <c r="V407" s="33">
        <v>150</v>
      </c>
      <c r="W407" s="33">
        <v>4.7</v>
      </c>
      <c r="X407" s="33"/>
      <c r="Y407" s="33">
        <v>2.5974025974025974</v>
      </c>
    </row>
    <row r="408" spans="1:25" s="11" customFormat="1" ht="15.75">
      <c r="A408" s="33" t="s">
        <v>84</v>
      </c>
      <c r="B408" s="33">
        <v>501</v>
      </c>
      <c r="C408" s="33">
        <v>358.8</v>
      </c>
      <c r="D408" s="33">
        <v>0.71616766467065873</v>
      </c>
      <c r="E408" s="33"/>
      <c r="F408" s="33">
        <v>5.0900000000000001E-2</v>
      </c>
      <c r="G408" s="33">
        <v>3.2000000000000002E-3</v>
      </c>
      <c r="H408" s="33">
        <v>0.17030000000000001</v>
      </c>
      <c r="I408" s="33">
        <v>1.0999999999999999E-2</v>
      </c>
      <c r="J408" s="33">
        <v>2.4819999999999998E-2</v>
      </c>
      <c r="K408" s="33">
        <v>5.1000000000000004E-4</v>
      </c>
      <c r="L408" s="33">
        <v>7.92E-3</v>
      </c>
      <c r="M408" s="33">
        <v>3.8999999999999999E-4</v>
      </c>
      <c r="N408" s="33">
        <v>0.18440999999999999</v>
      </c>
      <c r="O408" s="33"/>
      <c r="P408" s="33">
        <v>158.1</v>
      </c>
      <c r="Q408" s="33">
        <v>3.2</v>
      </c>
      <c r="R408" s="33">
        <v>159.4</v>
      </c>
      <c r="S408" s="33">
        <v>9.3000000000000007</v>
      </c>
      <c r="T408" s="33">
        <v>230</v>
      </c>
      <c r="U408" s="33">
        <v>140</v>
      </c>
      <c r="V408" s="33">
        <v>158.1</v>
      </c>
      <c r="W408" s="33">
        <v>3.2</v>
      </c>
      <c r="X408" s="33"/>
      <c r="Y408" s="33">
        <v>0.81555834378921666</v>
      </c>
    </row>
    <row r="409" spans="1:25" s="11" customFormat="1" ht="15.75">
      <c r="A409" s="33" t="s">
        <v>85</v>
      </c>
      <c r="B409" s="33">
        <v>5100</v>
      </c>
      <c r="C409" s="33">
        <v>193</v>
      </c>
      <c r="D409" s="33">
        <v>3.784313725490196E-2</v>
      </c>
      <c r="E409" s="33"/>
      <c r="F409" s="33">
        <v>5.28E-2</v>
      </c>
      <c r="G409" s="33">
        <v>3.7000000000000002E-3</v>
      </c>
      <c r="H409" s="33">
        <v>5.1799999999999999E-2</v>
      </c>
      <c r="I409" s="33">
        <v>3.8999999999999998E-3</v>
      </c>
      <c r="J409" s="33">
        <v>7.2899999999999996E-3</v>
      </c>
      <c r="K409" s="33">
        <v>1.6000000000000001E-4</v>
      </c>
      <c r="L409" s="33">
        <v>4.6499999999999996E-3</v>
      </c>
      <c r="M409" s="33">
        <v>8.7000000000000001E-4</v>
      </c>
      <c r="N409" s="33">
        <v>0.11082</v>
      </c>
      <c r="O409" s="33"/>
      <c r="P409" s="33">
        <v>46.84</v>
      </c>
      <c r="Q409" s="33">
        <v>1</v>
      </c>
      <c r="R409" s="33">
        <v>52.1</v>
      </c>
      <c r="S409" s="33">
        <v>3.4</v>
      </c>
      <c r="T409" s="33">
        <v>300</v>
      </c>
      <c r="U409" s="33">
        <v>160</v>
      </c>
      <c r="V409" s="33">
        <v>46.84</v>
      </c>
      <c r="W409" s="33">
        <v>1</v>
      </c>
      <c r="X409" s="33"/>
      <c r="Y409" s="33">
        <v>10.09596928982725</v>
      </c>
    </row>
    <row r="410" spans="1:25" s="11" customFormat="1" ht="15.75">
      <c r="A410" s="33" t="s">
        <v>86</v>
      </c>
      <c r="B410" s="33">
        <v>5300</v>
      </c>
      <c r="C410" s="33">
        <v>173.1</v>
      </c>
      <c r="D410" s="33">
        <v>3.2660377358490568E-2</v>
      </c>
      <c r="E410" s="33"/>
      <c r="F410" s="33">
        <v>4.8899999999999999E-2</v>
      </c>
      <c r="G410" s="33">
        <v>3.0999999999999999E-3</v>
      </c>
      <c r="H410" s="33">
        <v>4.58E-2</v>
      </c>
      <c r="I410" s="33">
        <v>2.7000000000000001E-3</v>
      </c>
      <c r="J410" s="33">
        <v>6.757E-3</v>
      </c>
      <c r="K410" s="33">
        <v>1.1E-4</v>
      </c>
      <c r="L410" s="33">
        <v>2.3700000000000001E-3</v>
      </c>
      <c r="M410" s="33">
        <v>2.5000000000000001E-4</v>
      </c>
      <c r="N410" s="33">
        <v>9.4344000000000008E-3</v>
      </c>
      <c r="O410" s="33"/>
      <c r="P410" s="33">
        <v>43.41</v>
      </c>
      <c r="Q410" s="33">
        <v>0.7</v>
      </c>
      <c r="R410" s="33">
        <v>45.4</v>
      </c>
      <c r="S410" s="33">
        <v>2.6</v>
      </c>
      <c r="T410" s="33">
        <v>130</v>
      </c>
      <c r="U410" s="33">
        <v>140</v>
      </c>
      <c r="V410" s="33">
        <v>43.41</v>
      </c>
      <c r="W410" s="33">
        <v>0.7</v>
      </c>
      <c r="X410" s="33"/>
      <c r="Y410" s="33">
        <v>4.3832599118942772</v>
      </c>
    </row>
    <row r="411" spans="1:25" s="11" customFormat="1" ht="15.75">
      <c r="A411" s="33" t="s">
        <v>87</v>
      </c>
      <c r="B411" s="33">
        <v>3170</v>
      </c>
      <c r="C411" s="33">
        <v>73.900000000000006</v>
      </c>
      <c r="D411" s="33">
        <v>2.3312302839116721E-2</v>
      </c>
      <c r="E411" s="33"/>
      <c r="F411" s="33">
        <v>4.8599999999999997E-2</v>
      </c>
      <c r="G411" s="33">
        <v>2.5999999999999999E-3</v>
      </c>
      <c r="H411" s="33">
        <v>4.82E-2</v>
      </c>
      <c r="I411" s="33">
        <v>2.3999999999999998E-3</v>
      </c>
      <c r="J411" s="33">
        <v>7.2750000000000002E-3</v>
      </c>
      <c r="K411" s="33">
        <v>9.6000000000000002E-5</v>
      </c>
      <c r="L411" s="33">
        <v>4.3E-3</v>
      </c>
      <c r="M411" s="33">
        <v>5.0000000000000001E-4</v>
      </c>
      <c r="N411" s="33">
        <v>9.6586000000000005E-2</v>
      </c>
      <c r="O411" s="33"/>
      <c r="P411" s="33">
        <v>46.73</v>
      </c>
      <c r="Q411" s="33">
        <v>0.62</v>
      </c>
      <c r="R411" s="33">
        <v>48.1</v>
      </c>
      <c r="S411" s="33">
        <v>2.5</v>
      </c>
      <c r="T411" s="33">
        <v>135</v>
      </c>
      <c r="U411" s="33">
        <v>120</v>
      </c>
      <c r="V411" s="33">
        <v>46.73</v>
      </c>
      <c r="W411" s="33">
        <v>0.62</v>
      </c>
      <c r="X411" s="33"/>
      <c r="Y411" s="33">
        <v>2.8482328482328576</v>
      </c>
    </row>
    <row r="412" spans="1:25" s="11" customFormat="1" ht="15.75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</row>
    <row r="413" spans="1:25" s="11" customFormat="1" ht="15.75">
      <c r="A413" s="47" t="s">
        <v>88</v>
      </c>
      <c r="B413" s="33">
        <v>12600</v>
      </c>
      <c r="C413" s="33">
        <v>1090</v>
      </c>
      <c r="D413" s="33">
        <v>8.6507936507936506E-2</v>
      </c>
      <c r="E413" s="33"/>
      <c r="F413" s="33">
        <v>4.7500000000000001E-2</v>
      </c>
      <c r="G413" s="33">
        <v>2.3999999999999998E-3</v>
      </c>
      <c r="H413" s="33">
        <v>4.4900000000000002E-2</v>
      </c>
      <c r="I413" s="33">
        <v>2.8E-3</v>
      </c>
      <c r="J413" s="33">
        <v>6.8799999999999998E-3</v>
      </c>
      <c r="K413" s="33">
        <v>2.5999999999999998E-4</v>
      </c>
      <c r="L413" s="33">
        <v>2.2200000000000002E-3</v>
      </c>
      <c r="M413" s="33">
        <v>2.1000000000000001E-4</v>
      </c>
      <c r="N413" s="33">
        <v>0.84428999999999998</v>
      </c>
      <c r="O413" s="33"/>
      <c r="P413" s="33">
        <v>44.2</v>
      </c>
      <c r="Q413" s="33">
        <v>1.7</v>
      </c>
      <c r="R413" s="33">
        <v>45</v>
      </c>
      <c r="S413" s="33">
        <v>2.9</v>
      </c>
      <c r="T413" s="33">
        <v>74</v>
      </c>
      <c r="U413" s="33">
        <v>110</v>
      </c>
      <c r="V413" s="33">
        <v>44.2</v>
      </c>
      <c r="W413" s="33">
        <v>1.7</v>
      </c>
      <c r="X413" s="33"/>
      <c r="Y413" s="33">
        <v>1.7777777777777715</v>
      </c>
    </row>
    <row r="414" spans="1:25" s="11" customFormat="1" ht="15.75">
      <c r="A414" s="33" t="s">
        <v>89</v>
      </c>
      <c r="B414" s="33">
        <v>277.5</v>
      </c>
      <c r="C414" s="33">
        <v>160.19999999999999</v>
      </c>
      <c r="D414" s="33">
        <v>0.57729729729729728</v>
      </c>
      <c r="E414" s="33"/>
      <c r="F414" s="33">
        <v>4.9700000000000001E-2</v>
      </c>
      <c r="G414" s="33">
        <v>4.5999999999999999E-3</v>
      </c>
      <c r="H414" s="33">
        <v>0.17199999999999999</v>
      </c>
      <c r="I414" s="33">
        <v>1.4999999999999999E-2</v>
      </c>
      <c r="J414" s="33">
        <v>2.4850000000000001E-2</v>
      </c>
      <c r="K414" s="33">
        <v>6.8000000000000005E-4</v>
      </c>
      <c r="L414" s="33">
        <v>8.1399999999999997E-3</v>
      </c>
      <c r="M414" s="33">
        <v>7.1000000000000002E-4</v>
      </c>
      <c r="N414" s="33">
        <v>-0.15026</v>
      </c>
      <c r="O414" s="33"/>
      <c r="P414" s="33">
        <v>158.19999999999999</v>
      </c>
      <c r="Q414" s="33">
        <v>4.3</v>
      </c>
      <c r="R414" s="33">
        <v>161</v>
      </c>
      <c r="S414" s="33">
        <v>13</v>
      </c>
      <c r="T414" s="33">
        <v>160</v>
      </c>
      <c r="U414" s="33">
        <v>200</v>
      </c>
      <c r="V414" s="33">
        <v>158.19999999999999</v>
      </c>
      <c r="W414" s="33">
        <v>4.3</v>
      </c>
      <c r="X414" s="33"/>
      <c r="Y414" s="33">
        <v>1.7391304347826158</v>
      </c>
    </row>
    <row r="415" spans="1:25" s="11" customFormat="1" ht="15.75">
      <c r="A415" s="33" t="s">
        <v>90</v>
      </c>
      <c r="B415" s="33">
        <v>4820</v>
      </c>
      <c r="C415" s="33">
        <v>92.2</v>
      </c>
      <c r="D415" s="33">
        <v>1.9128630705394192E-2</v>
      </c>
      <c r="E415" s="33"/>
      <c r="F415" s="33">
        <v>4.9599999999999998E-2</v>
      </c>
      <c r="G415" s="33">
        <v>3.5000000000000001E-3</v>
      </c>
      <c r="H415" s="33">
        <v>5.2499999999999998E-2</v>
      </c>
      <c r="I415" s="33">
        <v>3.5999999999999999E-3</v>
      </c>
      <c r="J415" s="33">
        <v>7.6049999999999998E-3</v>
      </c>
      <c r="K415" s="33">
        <v>1.2E-4</v>
      </c>
      <c r="L415" s="33">
        <v>5.7000000000000002E-3</v>
      </c>
      <c r="M415" s="33">
        <v>1.1000000000000001E-3</v>
      </c>
      <c r="N415" s="33">
        <v>1.8679000000000001E-2</v>
      </c>
      <c r="O415" s="33"/>
      <c r="P415" s="33">
        <v>48.84</v>
      </c>
      <c r="Q415" s="33">
        <v>0.76</v>
      </c>
      <c r="R415" s="33">
        <v>52</v>
      </c>
      <c r="S415" s="33">
        <v>3.5</v>
      </c>
      <c r="T415" s="33">
        <v>160</v>
      </c>
      <c r="U415" s="33">
        <v>160</v>
      </c>
      <c r="V415" s="33">
        <v>48.84</v>
      </c>
      <c r="W415" s="33">
        <v>0.76</v>
      </c>
      <c r="X415" s="33"/>
      <c r="Y415" s="33">
        <v>6.0769230769230704</v>
      </c>
    </row>
    <row r="416" spans="1:25" s="11" customFormat="1" ht="15.75">
      <c r="A416" s="33" t="s">
        <v>91</v>
      </c>
      <c r="B416" s="33">
        <v>8350</v>
      </c>
      <c r="C416" s="33">
        <v>283.89999999999998</v>
      </c>
      <c r="D416" s="33">
        <v>3.3999999999999996E-2</v>
      </c>
      <c r="E416" s="33"/>
      <c r="F416" s="33">
        <v>5.9900000000000002E-2</v>
      </c>
      <c r="G416" s="33">
        <v>4.1999999999999997E-3</v>
      </c>
      <c r="H416" s="33">
        <v>6.2300000000000001E-2</v>
      </c>
      <c r="I416" s="33">
        <v>4.1000000000000003E-3</v>
      </c>
      <c r="J416" s="33">
        <v>7.5770000000000004E-3</v>
      </c>
      <c r="K416" s="33">
        <v>1E-4</v>
      </c>
      <c r="L416" s="33">
        <v>1.14E-2</v>
      </c>
      <c r="M416" s="33">
        <v>1.2999999999999999E-3</v>
      </c>
      <c r="N416" s="33">
        <v>-0.20144999999999999</v>
      </c>
      <c r="O416" s="33"/>
      <c r="P416" s="33">
        <v>48.66</v>
      </c>
      <c r="Q416" s="33">
        <v>0.66</v>
      </c>
      <c r="R416" s="33">
        <v>61.4</v>
      </c>
      <c r="S416" s="33">
        <v>3.9</v>
      </c>
      <c r="T416" s="33">
        <v>590</v>
      </c>
      <c r="U416" s="33">
        <v>150</v>
      </c>
      <c r="V416" s="33">
        <v>48.66</v>
      </c>
      <c r="W416" s="33">
        <v>0.66</v>
      </c>
      <c r="X416" s="33"/>
      <c r="Y416" s="33">
        <v>20.749185667752446</v>
      </c>
    </row>
    <row r="417" spans="1:25" s="11" customFormat="1" ht="15.75">
      <c r="A417" s="33" t="s">
        <v>92</v>
      </c>
      <c r="B417" s="33">
        <v>6105</v>
      </c>
      <c r="C417" s="33">
        <v>180.7</v>
      </c>
      <c r="D417" s="33">
        <v>2.9598689598689595E-2</v>
      </c>
      <c r="E417" s="33"/>
      <c r="F417" s="33">
        <v>5.0200000000000002E-2</v>
      </c>
      <c r="G417" s="33">
        <v>3.0000000000000001E-3</v>
      </c>
      <c r="H417" s="33">
        <v>5.0299999999999997E-2</v>
      </c>
      <c r="I417" s="33">
        <v>2.8999999999999998E-3</v>
      </c>
      <c r="J417" s="33">
        <v>7.2439999999999996E-3</v>
      </c>
      <c r="K417" s="33">
        <v>1E-4</v>
      </c>
      <c r="L417" s="33">
        <v>3.98E-3</v>
      </c>
      <c r="M417" s="33">
        <v>4.6999999999999999E-4</v>
      </c>
      <c r="N417" s="33">
        <v>8.4881999999999999E-2</v>
      </c>
      <c r="O417" s="33"/>
      <c r="P417" s="33">
        <v>46.53</v>
      </c>
      <c r="Q417" s="33">
        <v>0.66</v>
      </c>
      <c r="R417" s="33">
        <v>50.3</v>
      </c>
      <c r="S417" s="33">
        <v>3</v>
      </c>
      <c r="T417" s="33">
        <v>193</v>
      </c>
      <c r="U417" s="33">
        <v>130</v>
      </c>
      <c r="V417" s="33">
        <v>46.53</v>
      </c>
      <c r="W417" s="33">
        <v>0.66</v>
      </c>
      <c r="X417" s="33"/>
      <c r="Y417" s="33">
        <v>7.4950298210735511</v>
      </c>
    </row>
    <row r="418" spans="1:25" s="11" customFormat="1" ht="15.75">
      <c r="A418" s="33" t="s">
        <v>93</v>
      </c>
      <c r="B418" s="33">
        <v>5700</v>
      </c>
      <c r="C418" s="33">
        <v>206</v>
      </c>
      <c r="D418" s="33">
        <v>3.614035087719298E-2</v>
      </c>
      <c r="E418" s="33"/>
      <c r="F418" s="33">
        <v>4.6899999999999997E-2</v>
      </c>
      <c r="G418" s="33">
        <v>3.0000000000000001E-3</v>
      </c>
      <c r="H418" s="33">
        <v>5.1499999999999997E-2</v>
      </c>
      <c r="I418" s="33">
        <v>3.0999999999999999E-3</v>
      </c>
      <c r="J418" s="33">
        <v>7.8100000000000001E-3</v>
      </c>
      <c r="K418" s="33">
        <v>1.3999999999999999E-4</v>
      </c>
      <c r="L418" s="33">
        <v>2.4499999999999999E-3</v>
      </c>
      <c r="M418" s="33">
        <v>4.0000000000000002E-4</v>
      </c>
      <c r="N418" s="33">
        <v>3.5799999999999998E-2</v>
      </c>
      <c r="O418" s="33"/>
      <c r="P418" s="33">
        <v>50.18</v>
      </c>
      <c r="Q418" s="33">
        <v>0.92</v>
      </c>
      <c r="R418" s="33">
        <v>51</v>
      </c>
      <c r="S418" s="33">
        <v>3</v>
      </c>
      <c r="T418" s="33">
        <v>44</v>
      </c>
      <c r="U418" s="33">
        <v>130</v>
      </c>
      <c r="V418" s="33">
        <v>50.18</v>
      </c>
      <c r="W418" s="33">
        <v>0.92</v>
      </c>
      <c r="X418" s="33"/>
      <c r="Y418" s="33">
        <v>1.6078431372549025</v>
      </c>
    </row>
    <row r="419" spans="1:25" s="11" customFormat="1" ht="15.75">
      <c r="A419" s="33" t="s">
        <v>94</v>
      </c>
      <c r="B419" s="33">
        <v>5010</v>
      </c>
      <c r="C419" s="33">
        <v>424</v>
      </c>
      <c r="D419" s="33">
        <v>8.4630738522954094E-2</v>
      </c>
      <c r="E419" s="33"/>
      <c r="F419" s="33">
        <v>6.2300000000000001E-2</v>
      </c>
      <c r="G419" s="33">
        <v>4.0000000000000001E-3</v>
      </c>
      <c r="H419" s="33">
        <v>6.3500000000000001E-2</v>
      </c>
      <c r="I419" s="33">
        <v>4.0000000000000001E-3</v>
      </c>
      <c r="J419" s="33">
        <v>7.4419999999999998E-3</v>
      </c>
      <c r="K419" s="33">
        <v>1.1E-4</v>
      </c>
      <c r="L419" s="33">
        <v>5.8500000000000002E-3</v>
      </c>
      <c r="M419" s="33">
        <v>7.1000000000000002E-4</v>
      </c>
      <c r="N419" s="33">
        <v>-5.9200000000000003E-2</v>
      </c>
      <c r="O419" s="33"/>
      <c r="P419" s="33">
        <v>47.8</v>
      </c>
      <c r="Q419" s="33">
        <v>0.71</v>
      </c>
      <c r="R419" s="33">
        <v>62.5</v>
      </c>
      <c r="S419" s="33">
        <v>3.8</v>
      </c>
      <c r="T419" s="33">
        <v>680</v>
      </c>
      <c r="U419" s="33">
        <v>140</v>
      </c>
      <c r="V419" s="33">
        <v>47.8</v>
      </c>
      <c r="W419" s="33">
        <v>0.71</v>
      </c>
      <c r="X419" s="33"/>
      <c r="Y419" s="33">
        <v>23.520000000000003</v>
      </c>
    </row>
    <row r="420" spans="1:25" s="11" customFormat="1" ht="15.75">
      <c r="A420" s="33" t="s">
        <v>95</v>
      </c>
      <c r="B420" s="33">
        <v>7100</v>
      </c>
      <c r="C420" s="33">
        <v>128.4</v>
      </c>
      <c r="D420" s="33">
        <v>1.8084507042253523E-2</v>
      </c>
      <c r="E420" s="33"/>
      <c r="F420" s="33">
        <v>5.3499999999999999E-2</v>
      </c>
      <c r="G420" s="33">
        <v>2.5999999999999999E-3</v>
      </c>
      <c r="H420" s="33">
        <v>5.6500000000000002E-2</v>
      </c>
      <c r="I420" s="33">
        <v>2.5000000000000001E-3</v>
      </c>
      <c r="J420" s="33">
        <v>7.6920000000000001E-3</v>
      </c>
      <c r="K420" s="33">
        <v>1.1E-4</v>
      </c>
      <c r="L420" s="33">
        <v>1.0699999999999999E-2</v>
      </c>
      <c r="M420" s="33">
        <v>1.1000000000000001E-3</v>
      </c>
      <c r="N420" s="33">
        <v>0.15314</v>
      </c>
      <c r="O420" s="33"/>
      <c r="P420" s="33">
        <v>49.4</v>
      </c>
      <c r="Q420" s="33">
        <v>0.67</v>
      </c>
      <c r="R420" s="33">
        <v>55.8</v>
      </c>
      <c r="S420" s="33">
        <v>2.4</v>
      </c>
      <c r="T420" s="33">
        <v>346</v>
      </c>
      <c r="U420" s="33">
        <v>110</v>
      </c>
      <c r="V420" s="33">
        <v>49.4</v>
      </c>
      <c r="W420" s="33">
        <v>0.67</v>
      </c>
      <c r="X420" s="33"/>
      <c r="Y420" s="33">
        <v>11.46953405017921</v>
      </c>
    </row>
    <row r="421" spans="1:25" s="11" customFormat="1" ht="15.75">
      <c r="A421" s="33" t="s">
        <v>96</v>
      </c>
      <c r="B421" s="33">
        <v>7420</v>
      </c>
      <c r="C421" s="33">
        <v>253</v>
      </c>
      <c r="D421" s="33">
        <v>3.4097035040431267E-2</v>
      </c>
      <c r="E421" s="33"/>
      <c r="F421" s="33">
        <v>5.9299999999999999E-2</v>
      </c>
      <c r="G421" s="33">
        <v>3.3999999999999998E-3</v>
      </c>
      <c r="H421" s="33">
        <v>6.0699999999999997E-2</v>
      </c>
      <c r="I421" s="33">
        <v>3.2000000000000002E-3</v>
      </c>
      <c r="J421" s="33">
        <v>7.45E-3</v>
      </c>
      <c r="K421" s="33">
        <v>1.2E-4</v>
      </c>
      <c r="L421" s="33">
        <v>8.9899999999999997E-3</v>
      </c>
      <c r="M421" s="33">
        <v>5.8E-4</v>
      </c>
      <c r="N421" s="33">
        <v>-0.17738000000000001</v>
      </c>
      <c r="O421" s="33"/>
      <c r="P421" s="33">
        <v>47.87</v>
      </c>
      <c r="Q421" s="33">
        <v>0.78</v>
      </c>
      <c r="R421" s="33">
        <v>59.8</v>
      </c>
      <c r="S421" s="33">
        <v>3.1</v>
      </c>
      <c r="T421" s="33">
        <v>565</v>
      </c>
      <c r="U421" s="33">
        <v>120</v>
      </c>
      <c r="V421" s="33">
        <v>47.87</v>
      </c>
      <c r="W421" s="33">
        <v>0.78</v>
      </c>
      <c r="X421" s="33"/>
      <c r="Y421" s="33">
        <v>19.949832775919734</v>
      </c>
    </row>
    <row r="422" spans="1:25" s="11" customFormat="1" ht="15.75">
      <c r="A422" s="33" t="s">
        <v>97</v>
      </c>
      <c r="B422" s="33">
        <v>6520</v>
      </c>
      <c r="C422" s="33">
        <v>225</v>
      </c>
      <c r="D422" s="33">
        <v>3.4509202453987732E-2</v>
      </c>
      <c r="E422" s="33"/>
      <c r="F422" s="33">
        <v>6.3200000000000006E-2</v>
      </c>
      <c r="G422" s="33">
        <v>4.8999999999999998E-3</v>
      </c>
      <c r="H422" s="33">
        <v>6.4799999999999996E-2</v>
      </c>
      <c r="I422" s="33">
        <v>4.5999999999999999E-3</v>
      </c>
      <c r="J422" s="33">
        <v>7.43E-3</v>
      </c>
      <c r="K422" s="33">
        <v>1.2999999999999999E-4</v>
      </c>
      <c r="L422" s="33">
        <v>1.231E-2</v>
      </c>
      <c r="M422" s="33">
        <v>7.7999999999999999E-4</v>
      </c>
      <c r="N422" s="33">
        <v>-4.3559E-2</v>
      </c>
      <c r="O422" s="33"/>
      <c r="P422" s="33">
        <v>47.72</v>
      </c>
      <c r="Q422" s="33">
        <v>0.82</v>
      </c>
      <c r="R422" s="33">
        <v>63.8</v>
      </c>
      <c r="S422" s="33">
        <v>4.4000000000000004</v>
      </c>
      <c r="T422" s="33">
        <v>700</v>
      </c>
      <c r="U422" s="33">
        <v>160</v>
      </c>
      <c r="V422" s="33">
        <v>47.72</v>
      </c>
      <c r="W422" s="33">
        <v>0.82</v>
      </c>
      <c r="X422" s="33"/>
      <c r="Y422" s="33">
        <v>25.203761755485893</v>
      </c>
    </row>
    <row r="423" spans="1:25" s="11" customFormat="1" ht="15.75">
      <c r="A423" s="33" t="s">
        <v>98</v>
      </c>
      <c r="B423" s="33">
        <v>7600</v>
      </c>
      <c r="C423" s="33">
        <v>164.6</v>
      </c>
      <c r="D423" s="33">
        <v>2.1657894736842105E-2</v>
      </c>
      <c r="E423" s="33"/>
      <c r="F423" s="33">
        <v>4.7199999999999999E-2</v>
      </c>
      <c r="G423" s="33">
        <v>2.3999999999999998E-3</v>
      </c>
      <c r="H423" s="33">
        <v>4.9700000000000001E-2</v>
      </c>
      <c r="I423" s="33">
        <v>2.5000000000000001E-3</v>
      </c>
      <c r="J423" s="33">
        <v>7.633E-3</v>
      </c>
      <c r="K423" s="33">
        <v>9.3999999999999994E-5</v>
      </c>
      <c r="L423" s="33">
        <v>2.8300000000000001E-3</v>
      </c>
      <c r="M423" s="33">
        <v>2.9E-4</v>
      </c>
      <c r="N423" s="33">
        <v>0.29920999999999998</v>
      </c>
      <c r="O423" s="33"/>
      <c r="P423" s="33">
        <v>49.02</v>
      </c>
      <c r="Q423" s="33">
        <v>0.6</v>
      </c>
      <c r="R423" s="33">
        <v>49.2</v>
      </c>
      <c r="S423" s="33">
        <v>2.4</v>
      </c>
      <c r="T423" s="33">
        <v>45</v>
      </c>
      <c r="U423" s="33">
        <v>120</v>
      </c>
      <c r="V423" s="33">
        <v>49.02</v>
      </c>
      <c r="W423" s="33">
        <v>0.6</v>
      </c>
      <c r="X423" s="33"/>
      <c r="Y423" s="33">
        <v>0.36585365853658475</v>
      </c>
    </row>
    <row r="424" spans="1:25" s="11" customFormat="1" ht="15.75">
      <c r="A424" s="33" t="s">
        <v>99</v>
      </c>
      <c r="B424" s="33">
        <v>4830</v>
      </c>
      <c r="C424" s="33">
        <v>53.1</v>
      </c>
      <c r="D424" s="33">
        <v>1.0993788819875778E-2</v>
      </c>
      <c r="E424" s="33"/>
      <c r="F424" s="33">
        <v>5.0900000000000001E-2</v>
      </c>
      <c r="G424" s="33">
        <v>3.0000000000000001E-3</v>
      </c>
      <c r="H424" s="33">
        <v>5.2999999999999999E-2</v>
      </c>
      <c r="I424" s="33">
        <v>2.8999999999999998E-3</v>
      </c>
      <c r="J424" s="33">
        <v>7.5100000000000002E-3</v>
      </c>
      <c r="K424" s="33">
        <v>1.2999999999999999E-4</v>
      </c>
      <c r="L424" s="33">
        <v>6.0400000000000002E-3</v>
      </c>
      <c r="M424" s="33">
        <v>9.3000000000000005E-4</v>
      </c>
      <c r="N424" s="33">
        <v>-0.13048000000000001</v>
      </c>
      <c r="O424" s="33"/>
      <c r="P424" s="33">
        <v>48.21</v>
      </c>
      <c r="Q424" s="33">
        <v>0.83</v>
      </c>
      <c r="R424" s="33">
        <v>52.4</v>
      </c>
      <c r="S424" s="33">
        <v>2.8</v>
      </c>
      <c r="T424" s="33">
        <v>226</v>
      </c>
      <c r="U424" s="33">
        <v>130</v>
      </c>
      <c r="V424" s="33">
        <v>48.21</v>
      </c>
      <c r="W424" s="33">
        <v>0.83</v>
      </c>
      <c r="X424" s="33"/>
      <c r="Y424" s="33">
        <v>7.9961832061068661</v>
      </c>
    </row>
    <row r="425" spans="1:25" s="11" customFormat="1" ht="15.75">
      <c r="A425" s="33" t="s">
        <v>100</v>
      </c>
      <c r="B425" s="33">
        <v>6580</v>
      </c>
      <c r="C425" s="33">
        <v>177</v>
      </c>
      <c r="D425" s="33">
        <v>2.689969604863222E-2</v>
      </c>
      <c r="E425" s="33"/>
      <c r="F425" s="33">
        <v>5.2200000000000003E-2</v>
      </c>
      <c r="G425" s="33">
        <v>3.3999999999999998E-3</v>
      </c>
      <c r="H425" s="33">
        <v>5.2699999999999997E-2</v>
      </c>
      <c r="I425" s="33">
        <v>3.0999999999999999E-3</v>
      </c>
      <c r="J425" s="33">
        <v>7.3419999999999996E-3</v>
      </c>
      <c r="K425" s="33">
        <v>1.1E-4</v>
      </c>
      <c r="L425" s="33">
        <v>6.79E-3</v>
      </c>
      <c r="M425" s="33">
        <v>4.6999999999999999E-4</v>
      </c>
      <c r="N425" s="33">
        <v>-6.9877999999999996E-2</v>
      </c>
      <c r="O425" s="33"/>
      <c r="P425" s="33">
        <v>47.16</v>
      </c>
      <c r="Q425" s="33">
        <v>0.69</v>
      </c>
      <c r="R425" s="33">
        <v>52.2</v>
      </c>
      <c r="S425" s="33">
        <v>3</v>
      </c>
      <c r="T425" s="33">
        <v>320</v>
      </c>
      <c r="U425" s="33">
        <v>170</v>
      </c>
      <c r="V425" s="33">
        <v>47.16</v>
      </c>
      <c r="W425" s="33">
        <v>0.69</v>
      </c>
      <c r="X425" s="33"/>
      <c r="Y425" s="33">
        <v>9.6551724137931156</v>
      </c>
    </row>
    <row r="426" spans="1:25" s="11" customFormat="1" ht="15.75">
      <c r="A426" s="33" t="s">
        <v>101</v>
      </c>
      <c r="B426" s="33">
        <v>7670</v>
      </c>
      <c r="C426" s="33">
        <v>295</v>
      </c>
      <c r="D426" s="33">
        <v>3.8461538461538464E-2</v>
      </c>
      <c r="E426" s="33"/>
      <c r="F426" s="33">
        <v>5.5500000000000001E-2</v>
      </c>
      <c r="G426" s="33">
        <v>3.5999999999999999E-3</v>
      </c>
      <c r="H426" s="33">
        <v>5.9900000000000002E-2</v>
      </c>
      <c r="I426" s="33">
        <v>3.5000000000000001E-3</v>
      </c>
      <c r="J426" s="33">
        <v>7.7299999999999999E-3</v>
      </c>
      <c r="K426" s="33">
        <v>1.4999999999999999E-4</v>
      </c>
      <c r="L426" s="33">
        <v>7.9900000000000006E-3</v>
      </c>
      <c r="M426" s="33">
        <v>6.8000000000000005E-4</v>
      </c>
      <c r="N426" s="33">
        <v>-0.62773999999999996</v>
      </c>
      <c r="O426" s="33"/>
      <c r="P426" s="33">
        <v>49.61</v>
      </c>
      <c r="Q426" s="33">
        <v>0.96</v>
      </c>
      <c r="R426" s="33">
        <v>59</v>
      </c>
      <c r="S426" s="33">
        <v>3.4</v>
      </c>
      <c r="T426" s="33">
        <v>450</v>
      </c>
      <c r="U426" s="33">
        <v>160</v>
      </c>
      <c r="V426" s="33">
        <v>49.61</v>
      </c>
      <c r="W426" s="33">
        <v>0.96</v>
      </c>
      <c r="X426" s="33"/>
      <c r="Y426" s="33">
        <v>15.915254237288135</v>
      </c>
    </row>
    <row r="427" spans="1:25" s="11" customFormat="1" ht="15.75">
      <c r="A427" s="33" t="s">
        <v>102</v>
      </c>
      <c r="B427" s="33">
        <v>4100</v>
      </c>
      <c r="C427" s="33">
        <v>77.8</v>
      </c>
      <c r="D427" s="33">
        <v>1.897560975609756E-2</v>
      </c>
      <c r="E427" s="33"/>
      <c r="F427" s="33">
        <v>4.9299999999999997E-2</v>
      </c>
      <c r="G427" s="33">
        <v>3.0999999999999999E-3</v>
      </c>
      <c r="H427" s="33">
        <v>5.3600000000000002E-2</v>
      </c>
      <c r="I427" s="33">
        <v>3.8E-3</v>
      </c>
      <c r="J427" s="33">
        <v>7.9100000000000004E-3</v>
      </c>
      <c r="K427" s="33">
        <v>1.6000000000000001E-4</v>
      </c>
      <c r="L427" s="33">
        <v>6.3899999999999998E-3</v>
      </c>
      <c r="M427" s="33">
        <v>7.1000000000000002E-4</v>
      </c>
      <c r="N427" s="33">
        <v>0.19294</v>
      </c>
      <c r="O427" s="33"/>
      <c r="P427" s="33">
        <v>50.76</v>
      </c>
      <c r="Q427" s="33">
        <v>1</v>
      </c>
      <c r="R427" s="33">
        <v>53</v>
      </c>
      <c r="S427" s="33">
        <v>3.6</v>
      </c>
      <c r="T427" s="33">
        <v>150</v>
      </c>
      <c r="U427" s="33">
        <v>140</v>
      </c>
      <c r="V427" s="33">
        <v>50.76</v>
      </c>
      <c r="W427" s="33">
        <v>1</v>
      </c>
      <c r="X427" s="33"/>
      <c r="Y427" s="33">
        <v>4.2264150943396261</v>
      </c>
    </row>
    <row r="428" spans="1:25" s="11" customFormat="1" ht="15.75">
      <c r="A428" s="33" t="s">
        <v>103</v>
      </c>
      <c r="B428" s="33">
        <v>7810</v>
      </c>
      <c r="C428" s="33">
        <v>356</v>
      </c>
      <c r="D428" s="33">
        <v>4.5582586427656849E-2</v>
      </c>
      <c r="E428" s="33"/>
      <c r="F428" s="33">
        <v>5.7599999999999998E-2</v>
      </c>
      <c r="G428" s="33">
        <v>3.5000000000000001E-3</v>
      </c>
      <c r="H428" s="33">
        <v>6.2E-2</v>
      </c>
      <c r="I428" s="33">
        <v>3.7000000000000002E-3</v>
      </c>
      <c r="J428" s="33">
        <v>7.8499999999999993E-3</v>
      </c>
      <c r="K428" s="33">
        <v>1.3999999999999999E-4</v>
      </c>
      <c r="L428" s="33">
        <v>5.47E-3</v>
      </c>
      <c r="M428" s="33">
        <v>4.6999999999999999E-4</v>
      </c>
      <c r="N428" s="33">
        <v>0.31025000000000003</v>
      </c>
      <c r="O428" s="33"/>
      <c r="P428" s="33">
        <v>50.42</v>
      </c>
      <c r="Q428" s="33">
        <v>0.89</v>
      </c>
      <c r="R428" s="33">
        <v>61.1</v>
      </c>
      <c r="S428" s="33">
        <v>3.6</v>
      </c>
      <c r="T428" s="33">
        <v>507</v>
      </c>
      <c r="U428" s="33">
        <v>140</v>
      </c>
      <c r="V428" s="33">
        <v>50.42</v>
      </c>
      <c r="W428" s="33">
        <v>0.89</v>
      </c>
      <c r="X428" s="33"/>
      <c r="Y428" s="33">
        <v>17.479541734860884</v>
      </c>
    </row>
    <row r="429" spans="1:25" s="11" customFormat="1" ht="15.75">
      <c r="A429" s="33" t="s">
        <v>104</v>
      </c>
      <c r="B429" s="33">
        <v>5400</v>
      </c>
      <c r="C429" s="33">
        <v>107</v>
      </c>
      <c r="D429" s="33">
        <v>1.9814814814814816E-2</v>
      </c>
      <c r="E429" s="33"/>
      <c r="F429" s="33">
        <v>5.6300000000000003E-2</v>
      </c>
      <c r="G429" s="33">
        <v>3.8E-3</v>
      </c>
      <c r="H429" s="33">
        <v>5.8400000000000001E-2</v>
      </c>
      <c r="I429" s="33">
        <v>3.3E-3</v>
      </c>
      <c r="J429" s="33">
        <v>7.6899999999999998E-3</v>
      </c>
      <c r="K429" s="33">
        <v>1.3999999999999999E-4</v>
      </c>
      <c r="L429" s="33">
        <v>1.278E-2</v>
      </c>
      <c r="M429" s="33">
        <v>1E-3</v>
      </c>
      <c r="N429" s="33">
        <v>-0.14332</v>
      </c>
      <c r="O429" s="33"/>
      <c r="P429" s="33">
        <v>49.4</v>
      </c>
      <c r="Q429" s="33">
        <v>0.91</v>
      </c>
      <c r="R429" s="33">
        <v>57.6</v>
      </c>
      <c r="S429" s="33">
        <v>3.1</v>
      </c>
      <c r="T429" s="33">
        <v>440</v>
      </c>
      <c r="U429" s="33">
        <v>150</v>
      </c>
      <c r="V429" s="33">
        <v>49.4</v>
      </c>
      <c r="W429" s="33">
        <v>0.91</v>
      </c>
      <c r="X429" s="33"/>
      <c r="Y429" s="33">
        <v>14.236111111111114</v>
      </c>
    </row>
    <row r="430" spans="1:25" s="11" customFormat="1" ht="15.75">
      <c r="A430" s="33" t="s">
        <v>105</v>
      </c>
      <c r="B430" s="33">
        <v>6080</v>
      </c>
      <c r="C430" s="33">
        <v>170</v>
      </c>
      <c r="D430" s="33">
        <v>2.7960526315789474E-2</v>
      </c>
      <c r="E430" s="33"/>
      <c r="F430" s="33">
        <v>4.9200000000000001E-2</v>
      </c>
      <c r="G430" s="33">
        <v>3.0999999999999999E-3</v>
      </c>
      <c r="H430" s="33">
        <v>4.9200000000000001E-2</v>
      </c>
      <c r="I430" s="33">
        <v>2.8999999999999998E-3</v>
      </c>
      <c r="J430" s="33">
        <v>7.3550000000000004E-3</v>
      </c>
      <c r="K430" s="33">
        <v>1.1E-4</v>
      </c>
      <c r="L430" s="33">
        <v>4.7699999999999999E-3</v>
      </c>
      <c r="M430" s="33">
        <v>3.6999999999999999E-4</v>
      </c>
      <c r="N430" s="33">
        <v>0.16372</v>
      </c>
      <c r="O430" s="33"/>
      <c r="P430" s="33">
        <v>47.24</v>
      </c>
      <c r="Q430" s="33">
        <v>0.7</v>
      </c>
      <c r="R430" s="33">
        <v>48.8</v>
      </c>
      <c r="S430" s="33">
        <v>2.8</v>
      </c>
      <c r="T430" s="33">
        <v>145</v>
      </c>
      <c r="U430" s="33">
        <v>140</v>
      </c>
      <c r="V430" s="33">
        <v>47.24</v>
      </c>
      <c r="W430" s="33">
        <v>0.7</v>
      </c>
      <c r="X430" s="33"/>
      <c r="Y430" s="33">
        <v>3.1967213114754003</v>
      </c>
    </row>
    <row r="431" spans="1:25" s="11" customFormat="1" ht="15.75">
      <c r="A431" s="33" t="s">
        <v>106</v>
      </c>
      <c r="B431" s="33">
        <v>362</v>
      </c>
      <c r="C431" s="33">
        <v>186</v>
      </c>
      <c r="D431" s="33">
        <v>0.51381215469613262</v>
      </c>
      <c r="E431" s="33"/>
      <c r="F431" s="33">
        <v>0.06</v>
      </c>
      <c r="G431" s="33">
        <v>2.5000000000000001E-2</v>
      </c>
      <c r="H431" s="33">
        <v>3.5999999999999997E-2</v>
      </c>
      <c r="I431" s="33">
        <v>1.4E-2</v>
      </c>
      <c r="J431" s="33">
        <v>4.4299999999999999E-3</v>
      </c>
      <c r="K431" s="33">
        <v>2.2000000000000001E-4</v>
      </c>
      <c r="L431" s="33">
        <v>2.0799999999999998E-3</v>
      </c>
      <c r="M431" s="33">
        <v>4.8999999999999998E-4</v>
      </c>
      <c r="N431" s="33">
        <v>-0.70172000000000001</v>
      </c>
      <c r="O431" s="33"/>
      <c r="P431" s="33">
        <v>28.5</v>
      </c>
      <c r="Q431" s="33">
        <v>1.4</v>
      </c>
      <c r="R431" s="33">
        <v>36</v>
      </c>
      <c r="S431" s="33">
        <v>14</v>
      </c>
      <c r="T431" s="33">
        <v>390</v>
      </c>
      <c r="U431" s="33">
        <v>850</v>
      </c>
      <c r="V431" s="33">
        <v>28.5</v>
      </c>
      <c r="W431" s="33">
        <v>1.4</v>
      </c>
      <c r="X431" s="33"/>
      <c r="Y431" s="33">
        <v>20.833333333333332</v>
      </c>
    </row>
    <row r="432" spans="1:25" s="11" customFormat="1" ht="15.75">
      <c r="A432" s="33" t="s">
        <v>107</v>
      </c>
      <c r="B432" s="33">
        <v>5980</v>
      </c>
      <c r="C432" s="33">
        <v>120.5</v>
      </c>
      <c r="D432" s="33">
        <v>2.0150501672240802E-2</v>
      </c>
      <c r="E432" s="33"/>
      <c r="F432" s="33">
        <v>5.91E-2</v>
      </c>
      <c r="G432" s="33">
        <v>4.7000000000000002E-3</v>
      </c>
      <c r="H432" s="33">
        <v>5.7299999999999997E-2</v>
      </c>
      <c r="I432" s="33">
        <v>4.1000000000000003E-3</v>
      </c>
      <c r="J432" s="33">
        <v>7.2100000000000003E-3</v>
      </c>
      <c r="K432" s="33">
        <v>1.2E-4</v>
      </c>
      <c r="L432" s="33">
        <v>1.4E-2</v>
      </c>
      <c r="M432" s="33">
        <v>3.5999999999999999E-3</v>
      </c>
      <c r="N432" s="33">
        <v>0.72897000000000001</v>
      </c>
      <c r="O432" s="33"/>
      <c r="P432" s="33">
        <v>46.3</v>
      </c>
      <c r="Q432" s="33">
        <v>0.8</v>
      </c>
      <c r="R432" s="33">
        <v>56.6</v>
      </c>
      <c r="S432" s="33">
        <v>3.9</v>
      </c>
      <c r="T432" s="33">
        <v>560</v>
      </c>
      <c r="U432" s="33">
        <v>170</v>
      </c>
      <c r="V432" s="33">
        <v>46.3</v>
      </c>
      <c r="W432" s="33">
        <v>0.8</v>
      </c>
      <c r="X432" s="33"/>
      <c r="Y432" s="33">
        <v>18.197879858657252</v>
      </c>
    </row>
    <row r="433" spans="1:25" s="11" customFormat="1" ht="15.75">
      <c r="A433" s="33" t="s">
        <v>108</v>
      </c>
      <c r="B433" s="33">
        <v>5090</v>
      </c>
      <c r="C433" s="33">
        <v>139</v>
      </c>
      <c r="D433" s="33">
        <v>2.7308447937131632E-2</v>
      </c>
      <c r="E433" s="33"/>
      <c r="F433" s="33">
        <v>5.4600000000000003E-2</v>
      </c>
      <c r="G433" s="33">
        <v>3.7000000000000002E-3</v>
      </c>
      <c r="H433" s="33">
        <v>5.7700000000000001E-2</v>
      </c>
      <c r="I433" s="33">
        <v>4.1000000000000003E-3</v>
      </c>
      <c r="J433" s="33">
        <v>7.5199999999999998E-3</v>
      </c>
      <c r="K433" s="33">
        <v>1.3999999999999999E-4</v>
      </c>
      <c r="L433" s="33">
        <v>8.3199999999999993E-3</v>
      </c>
      <c r="M433" s="33">
        <v>7.9000000000000001E-4</v>
      </c>
      <c r="N433" s="33">
        <v>0.13106000000000001</v>
      </c>
      <c r="O433" s="33"/>
      <c r="P433" s="33">
        <v>48.32</v>
      </c>
      <c r="Q433" s="33">
        <v>0.9</v>
      </c>
      <c r="R433" s="33">
        <v>57</v>
      </c>
      <c r="S433" s="33">
        <v>4</v>
      </c>
      <c r="T433" s="33">
        <v>380</v>
      </c>
      <c r="U433" s="33">
        <v>150</v>
      </c>
      <c r="V433" s="33">
        <v>48.32</v>
      </c>
      <c r="W433" s="33">
        <v>0.9</v>
      </c>
      <c r="X433" s="33"/>
      <c r="Y433" s="33">
        <v>15.228070175438596</v>
      </c>
    </row>
    <row r="434" spans="1:25" s="11" customFormat="1" ht="15.75">
      <c r="A434" s="33" t="s">
        <v>109</v>
      </c>
      <c r="B434" s="33">
        <v>8500</v>
      </c>
      <c r="C434" s="33">
        <v>510</v>
      </c>
      <c r="D434" s="33">
        <v>0.06</v>
      </c>
      <c r="E434" s="33"/>
      <c r="F434" s="33">
        <v>4.7699999999999999E-2</v>
      </c>
      <c r="G434" s="33">
        <v>3.8E-3</v>
      </c>
      <c r="H434" s="33">
        <v>4.9000000000000002E-2</v>
      </c>
      <c r="I434" s="33">
        <v>3.8E-3</v>
      </c>
      <c r="J434" s="33">
        <v>7.43E-3</v>
      </c>
      <c r="K434" s="33">
        <v>2.4000000000000001E-4</v>
      </c>
      <c r="L434" s="33">
        <v>3.0599999999999998E-3</v>
      </c>
      <c r="M434" s="33">
        <v>3.4000000000000002E-4</v>
      </c>
      <c r="N434" s="33">
        <v>0.25428000000000001</v>
      </c>
      <c r="O434" s="33"/>
      <c r="P434" s="33">
        <v>47.7</v>
      </c>
      <c r="Q434" s="33">
        <v>1.6</v>
      </c>
      <c r="R434" s="33">
        <v>48.6</v>
      </c>
      <c r="S434" s="33">
        <v>3.7</v>
      </c>
      <c r="T434" s="33">
        <v>120</v>
      </c>
      <c r="U434" s="33">
        <v>190</v>
      </c>
      <c r="V434" s="33">
        <v>47.7</v>
      </c>
      <c r="W434" s="33">
        <v>1.6</v>
      </c>
      <c r="X434" s="33"/>
      <c r="Y434" s="33">
        <v>1.851851851851849</v>
      </c>
    </row>
    <row r="435" spans="1:25" s="11" customFormat="1" ht="15.75">
      <c r="A435" s="33" t="s">
        <v>110</v>
      </c>
      <c r="B435" s="33">
        <v>2182</v>
      </c>
      <c r="C435" s="33">
        <v>41.3</v>
      </c>
      <c r="D435" s="33">
        <v>1.8927589367552702E-2</v>
      </c>
      <c r="E435" s="33"/>
      <c r="F435" s="33">
        <v>4.82E-2</v>
      </c>
      <c r="G435" s="33">
        <v>2.8999999999999998E-3</v>
      </c>
      <c r="H435" s="33">
        <v>4.9299999999999997E-2</v>
      </c>
      <c r="I435" s="33">
        <v>2.8999999999999998E-3</v>
      </c>
      <c r="J435" s="33">
        <v>7.3899999999999999E-3</v>
      </c>
      <c r="K435" s="33">
        <v>1.7000000000000001E-4</v>
      </c>
      <c r="L435" s="33">
        <v>3.3700000000000002E-3</v>
      </c>
      <c r="M435" s="33">
        <v>4.8999999999999998E-4</v>
      </c>
      <c r="N435" s="33">
        <v>0.20250000000000001</v>
      </c>
      <c r="O435" s="33"/>
      <c r="P435" s="33">
        <v>47.48</v>
      </c>
      <c r="Q435" s="33">
        <v>1.1000000000000001</v>
      </c>
      <c r="R435" s="33">
        <v>48.8</v>
      </c>
      <c r="S435" s="33">
        <v>2.8</v>
      </c>
      <c r="T435" s="33">
        <v>99</v>
      </c>
      <c r="U435" s="33">
        <v>130</v>
      </c>
      <c r="V435" s="33">
        <v>47.48</v>
      </c>
      <c r="W435" s="33">
        <v>1.1000000000000001</v>
      </c>
      <c r="X435" s="33"/>
      <c r="Y435" s="33">
        <v>2.7049180327868858</v>
      </c>
    </row>
    <row r="436" spans="1:25" s="11" customFormat="1" ht="15.75">
      <c r="A436" s="33" t="s">
        <v>111</v>
      </c>
      <c r="B436" s="33">
        <v>5570</v>
      </c>
      <c r="C436" s="33">
        <v>135</v>
      </c>
      <c r="D436" s="33">
        <v>2.423698384201077E-2</v>
      </c>
      <c r="E436" s="33"/>
      <c r="F436" s="33">
        <v>5.4300000000000001E-2</v>
      </c>
      <c r="G436" s="33">
        <v>3.3999999999999998E-3</v>
      </c>
      <c r="H436" s="33">
        <v>5.2900000000000003E-2</v>
      </c>
      <c r="I436" s="33">
        <v>3.2000000000000002E-3</v>
      </c>
      <c r="J436" s="33">
        <v>7.2100000000000003E-3</v>
      </c>
      <c r="K436" s="33">
        <v>2.3000000000000001E-4</v>
      </c>
      <c r="L436" s="33">
        <v>8.8000000000000005E-3</v>
      </c>
      <c r="M436" s="33">
        <v>1.5E-3</v>
      </c>
      <c r="N436" s="33">
        <v>0.54373000000000005</v>
      </c>
      <c r="O436" s="33"/>
      <c r="P436" s="33">
        <v>46.3</v>
      </c>
      <c r="Q436" s="33">
        <v>1.5</v>
      </c>
      <c r="R436" s="33">
        <v>52.4</v>
      </c>
      <c r="S436" s="33">
        <v>3.1</v>
      </c>
      <c r="T436" s="33">
        <v>370</v>
      </c>
      <c r="U436" s="33">
        <v>140</v>
      </c>
      <c r="V436" s="33">
        <v>46.3</v>
      </c>
      <c r="W436" s="33">
        <v>1.5</v>
      </c>
      <c r="X436" s="33"/>
      <c r="Y436" s="33">
        <v>11.641221374045804</v>
      </c>
    </row>
    <row r="437" spans="1:25" s="11" customFormat="1" ht="15.75">
      <c r="A437" s="33" t="s">
        <v>112</v>
      </c>
      <c r="B437" s="33">
        <v>6170</v>
      </c>
      <c r="C437" s="33">
        <v>101.5</v>
      </c>
      <c r="D437" s="33">
        <v>1.6450567260940033E-2</v>
      </c>
      <c r="E437" s="33"/>
      <c r="F437" s="33">
        <v>4.7800000000000002E-2</v>
      </c>
      <c r="G437" s="33">
        <v>2.5000000000000001E-3</v>
      </c>
      <c r="H437" s="33">
        <v>4.8099999999999997E-2</v>
      </c>
      <c r="I437" s="33">
        <v>2.3E-3</v>
      </c>
      <c r="J437" s="33">
        <v>7.2810000000000001E-3</v>
      </c>
      <c r="K437" s="33">
        <v>9.5000000000000005E-5</v>
      </c>
      <c r="L437" s="33">
        <v>4.8500000000000001E-3</v>
      </c>
      <c r="M437" s="33">
        <v>7.2999999999999996E-4</v>
      </c>
      <c r="N437" s="33">
        <v>-0.19875000000000001</v>
      </c>
      <c r="O437" s="33"/>
      <c r="P437" s="33">
        <v>46.76</v>
      </c>
      <c r="Q437" s="33">
        <v>0.61</v>
      </c>
      <c r="R437" s="33">
        <v>47.7</v>
      </c>
      <c r="S437" s="33">
        <v>2.2000000000000002</v>
      </c>
      <c r="T437" s="33">
        <v>102</v>
      </c>
      <c r="U437" s="33">
        <v>120</v>
      </c>
      <c r="V437" s="33">
        <v>46.76</v>
      </c>
      <c r="W437" s="33">
        <v>0.61</v>
      </c>
      <c r="X437" s="33"/>
      <c r="Y437" s="33">
        <v>1.970649895178207</v>
      </c>
    </row>
    <row r="438" spans="1:25" s="11" customFormat="1" ht="15.75">
      <c r="A438" s="33" t="s">
        <v>113</v>
      </c>
      <c r="B438" s="33">
        <v>7700</v>
      </c>
      <c r="C438" s="33">
        <v>440</v>
      </c>
      <c r="D438" s="33">
        <v>5.7142857142857141E-2</v>
      </c>
      <c r="E438" s="33"/>
      <c r="F438" s="33">
        <v>4.6199999999999998E-2</v>
      </c>
      <c r="G438" s="33">
        <v>2.5000000000000001E-3</v>
      </c>
      <c r="H438" s="33">
        <v>5.0999999999999997E-2</v>
      </c>
      <c r="I438" s="33">
        <v>2.7000000000000001E-3</v>
      </c>
      <c r="J438" s="33">
        <v>7.9000000000000008E-3</v>
      </c>
      <c r="K438" s="33">
        <v>1.2999999999999999E-4</v>
      </c>
      <c r="L438" s="33">
        <v>3.0000000000000001E-3</v>
      </c>
      <c r="M438" s="33">
        <v>2.4000000000000001E-4</v>
      </c>
      <c r="N438" s="33">
        <v>0.26528000000000002</v>
      </c>
      <c r="O438" s="33"/>
      <c r="P438" s="33">
        <v>50.71</v>
      </c>
      <c r="Q438" s="33">
        <v>0.85</v>
      </c>
      <c r="R438" s="33">
        <v>50.5</v>
      </c>
      <c r="S438" s="33">
        <v>2.6</v>
      </c>
      <c r="T438" s="33">
        <v>15</v>
      </c>
      <c r="U438" s="33">
        <v>120</v>
      </c>
      <c r="V438" s="33">
        <v>50.71</v>
      </c>
      <c r="W438" s="33">
        <v>0.85</v>
      </c>
      <c r="X438" s="33"/>
      <c r="Y438" s="33">
        <v>-0.41584158415841754</v>
      </c>
    </row>
    <row r="439" spans="1:25" s="11" customFormat="1" ht="15.75">
      <c r="A439" s="33" t="s">
        <v>114</v>
      </c>
      <c r="B439" s="33">
        <v>4220</v>
      </c>
      <c r="C439" s="33">
        <v>782</v>
      </c>
      <c r="D439" s="33">
        <v>0.18530805687203791</v>
      </c>
      <c r="E439" s="33"/>
      <c r="F439" s="33">
        <v>4.8300000000000003E-2</v>
      </c>
      <c r="G439" s="33">
        <v>3.3E-3</v>
      </c>
      <c r="H439" s="33">
        <v>5.3499999999999999E-2</v>
      </c>
      <c r="I439" s="33">
        <v>3.3999999999999998E-3</v>
      </c>
      <c r="J439" s="33">
        <v>8.0099999999999998E-3</v>
      </c>
      <c r="K439" s="33">
        <v>2.0000000000000001E-4</v>
      </c>
      <c r="L439" s="33">
        <v>2.8600000000000001E-3</v>
      </c>
      <c r="M439" s="33">
        <v>2.2000000000000001E-4</v>
      </c>
      <c r="N439" s="33">
        <v>0.35859000000000002</v>
      </c>
      <c r="O439" s="33"/>
      <c r="P439" s="33">
        <v>51.4</v>
      </c>
      <c r="Q439" s="33">
        <v>1.3</v>
      </c>
      <c r="R439" s="33">
        <v>52.9</v>
      </c>
      <c r="S439" s="33">
        <v>3.2</v>
      </c>
      <c r="T439" s="33">
        <v>110</v>
      </c>
      <c r="U439" s="33">
        <v>150</v>
      </c>
      <c r="V439" s="33">
        <v>51.4</v>
      </c>
      <c r="W439" s="33">
        <v>1.3</v>
      </c>
      <c r="X439" s="33"/>
      <c r="Y439" s="33">
        <v>2.8355387523629489</v>
      </c>
    </row>
    <row r="440" spans="1:25" s="11" customFormat="1" ht="15.75">
      <c r="A440" s="33" t="s">
        <v>115</v>
      </c>
      <c r="B440" s="33">
        <v>4780</v>
      </c>
      <c r="C440" s="33">
        <v>92.2</v>
      </c>
      <c r="D440" s="33">
        <v>1.9288702928870295E-2</v>
      </c>
      <c r="E440" s="33"/>
      <c r="F440" s="33">
        <v>4.8800000000000003E-2</v>
      </c>
      <c r="G440" s="33">
        <v>2.8E-3</v>
      </c>
      <c r="H440" s="33">
        <v>5.1799999999999999E-2</v>
      </c>
      <c r="I440" s="33">
        <v>3.0999999999999999E-3</v>
      </c>
      <c r="J440" s="33">
        <v>7.6099999999999996E-3</v>
      </c>
      <c r="K440" s="33">
        <v>1.2999999999999999E-4</v>
      </c>
      <c r="L440" s="33">
        <v>4.3600000000000002E-3</v>
      </c>
      <c r="M440" s="33">
        <v>6.6E-4</v>
      </c>
      <c r="N440" s="33">
        <v>0.13700999999999999</v>
      </c>
      <c r="O440" s="33"/>
      <c r="P440" s="33">
        <v>48.88</v>
      </c>
      <c r="Q440" s="33">
        <v>0.83</v>
      </c>
      <c r="R440" s="33">
        <v>51.3</v>
      </c>
      <c r="S440" s="33">
        <v>3</v>
      </c>
      <c r="T440" s="33">
        <v>133</v>
      </c>
      <c r="U440" s="33">
        <v>130</v>
      </c>
      <c r="V440" s="33">
        <v>48.88</v>
      </c>
      <c r="W440" s="33">
        <v>0.83</v>
      </c>
      <c r="X440" s="33"/>
      <c r="Y440" s="33">
        <v>4.717348927875233</v>
      </c>
    </row>
    <row r="441" spans="1:25" s="11" customFormat="1" ht="15.75">
      <c r="A441" s="33" t="s">
        <v>116</v>
      </c>
      <c r="B441" s="33">
        <v>27600</v>
      </c>
      <c r="C441" s="33">
        <v>1110</v>
      </c>
      <c r="D441" s="33">
        <v>4.0217391304347823E-2</v>
      </c>
      <c r="E441" s="33"/>
      <c r="F441" s="33">
        <v>4.7500000000000001E-2</v>
      </c>
      <c r="G441" s="33">
        <v>2.5999999999999999E-3</v>
      </c>
      <c r="H441" s="33">
        <v>4.4900000000000002E-2</v>
      </c>
      <c r="I441" s="33">
        <v>2.3E-3</v>
      </c>
      <c r="J441" s="33">
        <v>6.9100000000000003E-3</v>
      </c>
      <c r="K441" s="33">
        <v>1.9000000000000001E-4</v>
      </c>
      <c r="L441" s="33">
        <v>3.0500000000000002E-3</v>
      </c>
      <c r="M441" s="33">
        <v>4.2000000000000002E-4</v>
      </c>
      <c r="N441" s="33">
        <v>0.55079999999999996</v>
      </c>
      <c r="O441" s="33"/>
      <c r="P441" s="33">
        <v>44.4</v>
      </c>
      <c r="Q441" s="33">
        <v>1.2</v>
      </c>
      <c r="R441" s="33">
        <v>44.6</v>
      </c>
      <c r="S441" s="33">
        <v>2.2000000000000002</v>
      </c>
      <c r="T441" s="33">
        <v>91</v>
      </c>
      <c r="U441" s="33">
        <v>130</v>
      </c>
      <c r="V441" s="33">
        <v>44.4</v>
      </c>
      <c r="W441" s="33">
        <v>1.2</v>
      </c>
      <c r="X441" s="33"/>
      <c r="Y441" s="33">
        <v>0.44843049327354895</v>
      </c>
    </row>
    <row r="442" spans="1:25" s="11" customFormat="1" ht="15.75">
      <c r="A442" s="33" t="s">
        <v>117</v>
      </c>
      <c r="B442" s="33">
        <v>6160</v>
      </c>
      <c r="C442" s="33">
        <v>226</v>
      </c>
      <c r="D442" s="33">
        <v>3.6688311688311687E-2</v>
      </c>
      <c r="E442" s="33"/>
      <c r="F442" s="33">
        <v>5.3699999999999998E-2</v>
      </c>
      <c r="G442" s="33">
        <v>3.3E-3</v>
      </c>
      <c r="H442" s="33">
        <v>5.5E-2</v>
      </c>
      <c r="I442" s="33">
        <v>3.3999999999999998E-3</v>
      </c>
      <c r="J442" s="33">
        <v>7.45E-3</v>
      </c>
      <c r="K442" s="33">
        <v>2.5000000000000001E-4</v>
      </c>
      <c r="L442" s="33">
        <v>5.5700000000000003E-3</v>
      </c>
      <c r="M442" s="33">
        <v>9.3000000000000005E-4</v>
      </c>
      <c r="N442" s="33">
        <v>0.51261999999999996</v>
      </c>
      <c r="O442" s="33"/>
      <c r="P442" s="33">
        <v>47.9</v>
      </c>
      <c r="Q442" s="33">
        <v>1.6</v>
      </c>
      <c r="R442" s="33">
        <v>54.4</v>
      </c>
      <c r="S442" s="33">
        <v>3.3</v>
      </c>
      <c r="T442" s="33">
        <v>350</v>
      </c>
      <c r="U442" s="33">
        <v>140</v>
      </c>
      <c r="V442" s="33">
        <v>47.9</v>
      </c>
      <c r="W442" s="33">
        <v>1.6</v>
      </c>
      <c r="X442" s="33"/>
      <c r="Y442" s="33">
        <v>11.948529411764707</v>
      </c>
    </row>
  </sheetData>
  <conditionalFormatting sqref="Y11:Y110">
    <cfRule type="cellIs" dxfId="14" priority="29" operator="notBetween">
      <formula>-5</formula>
      <formula>30</formula>
    </cfRule>
    <cfRule type="cellIs" dxfId="13" priority="30" operator="notBetween">
      <formula>-5</formula>
      <formula>30</formula>
    </cfRule>
    <cfRule type="cellIs" dxfId="12" priority="31" operator="notBetween">
      <formula>-10</formula>
      <formula>25</formula>
    </cfRule>
    <cfRule type="cellIs" priority="32" operator="notBetween">
      <formula>-8</formula>
      <formula>25</formula>
    </cfRule>
  </conditionalFormatting>
  <conditionalFormatting sqref="Y112:Y204">
    <cfRule type="cellIs" dxfId="11" priority="25" operator="notBetween">
      <formula>-5</formula>
      <formula>30</formula>
    </cfRule>
    <cfRule type="cellIs" dxfId="10" priority="26" operator="notBetween">
      <formula>-5</formula>
      <formula>30</formula>
    </cfRule>
    <cfRule type="cellIs" dxfId="9" priority="27" operator="notBetween">
      <formula>-10</formula>
      <formula>25</formula>
    </cfRule>
    <cfRule type="cellIs" priority="28" operator="notBetween">
      <formula>-8</formula>
      <formula>25</formula>
    </cfRule>
  </conditionalFormatting>
  <conditionalFormatting sqref="Y206:Y298">
    <cfRule type="cellIs" dxfId="8" priority="21" operator="notBetween">
      <formula>-5</formula>
      <formula>30</formula>
    </cfRule>
    <cfRule type="cellIs" dxfId="7" priority="22" operator="notBetween">
      <formula>-5</formula>
      <formula>30</formula>
    </cfRule>
    <cfRule type="cellIs" dxfId="6" priority="23" operator="notBetween">
      <formula>-10</formula>
      <formula>25</formula>
    </cfRule>
    <cfRule type="cellIs" priority="24" operator="notBetween">
      <formula>-8</formula>
      <formula>25</formula>
    </cfRule>
  </conditionalFormatting>
  <conditionalFormatting sqref="Y300:Y334">
    <cfRule type="cellIs" dxfId="5" priority="17" operator="notBetween">
      <formula>-5</formula>
      <formula>30</formula>
    </cfRule>
    <cfRule type="cellIs" dxfId="4" priority="18" operator="notBetween">
      <formula>-5</formula>
      <formula>30</formula>
    </cfRule>
    <cfRule type="cellIs" dxfId="3" priority="19" operator="notBetween">
      <formula>-10</formula>
      <formula>25</formula>
    </cfRule>
    <cfRule type="cellIs" priority="20" operator="notBetween">
      <formula>-8</formula>
      <formula>25</formula>
    </cfRule>
  </conditionalFormatting>
  <conditionalFormatting sqref="Y336:Y369">
    <cfRule type="cellIs" dxfId="2" priority="1" operator="notBetween">
      <formula>-5</formula>
      <formula>30</formula>
    </cfRule>
    <cfRule type="cellIs" dxfId="1" priority="2" operator="notBetween">
      <formula>-5</formula>
      <formula>30</formula>
    </cfRule>
    <cfRule type="cellIs" dxfId="0" priority="3" operator="notBetween">
      <formula>-10</formula>
      <formula>25</formula>
    </cfRule>
    <cfRule type="cellIs" priority="4" operator="notBetween">
      <formula>-8</formula>
      <formula>25</formula>
    </cfRule>
  </conditionalFormatting>
  <pageMargins left="0.70866141732283472" right="0.70866141732283472" top="0.74803149606299213" bottom="0.74803149606299213" header="0.31496062992125984" footer="0.31496062992125984"/>
  <pageSetup scale="6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</vt:lpstr>
      <vt:lpstr>Suppl Table S2</vt:lpstr>
      <vt:lpstr>'Suppl Table S2'!_Hlk189572182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Gonzalez</dc:creator>
  <cp:lastModifiedBy>RMCG_jsilvac</cp:lastModifiedBy>
  <cp:lastPrinted>2024-08-13T17:11:02Z</cp:lastPrinted>
  <dcterms:created xsi:type="dcterms:W3CDTF">2024-08-10T01:40:14Z</dcterms:created>
  <dcterms:modified xsi:type="dcterms:W3CDTF">2025-07-29T00:31:24Z</dcterms:modified>
</cp:coreProperties>
</file>